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codeName="ThisWorkbook"/>
  <xr:revisionPtr revIDLastSave="0" documentId="10_ncr:100000_{55FA907B-6996-425F-895A-1DB63AB18403}" xr6:coauthVersionLast="31" xr6:coauthVersionMax="31" xr10:uidLastSave="{00000000-0000-0000-0000-000000000000}"/>
  <workbookProtection workbookPassword="B6DD" lockStructure="1"/>
  <bookViews>
    <workbookView xWindow="0" yWindow="0" windowWidth="14920" windowHeight="6210" tabRatio="673" xr2:uid="{00000000-000D-0000-FFFF-FFFF00000000}"/>
  </bookViews>
  <sheets>
    <sheet name="Read me" sheetId="47" r:id="rId1"/>
    <sheet name="Rating Period" sheetId="1" r:id="rId2"/>
    <sheet name="Elec" sheetId="11" r:id="rId3"/>
    <sheet name="Gas" sheetId="6" r:id="rId4"/>
    <sheet name="Diesel" sheetId="12" r:id="rId5"/>
    <sheet name="Thermal Energy" sheetId="35" r:id="rId6"/>
    <sheet name="Water" sheetId="33" r:id="rId7"/>
    <sheet name="E+G Calcs" sheetId="26" state="hidden" r:id="rId8"/>
    <sheet name="W Calcs " sheetId="34" state="hidden" r:id="rId9"/>
    <sheet name="Error" sheetId="32" r:id="rId10"/>
    <sheet name="Summary" sheetId="28" r:id="rId11"/>
  </sheets>
  <externalReferences>
    <externalReference r:id="rId12"/>
    <externalReference r:id="rId13"/>
    <externalReference r:id="rId14"/>
    <externalReference r:id="rId15"/>
    <externalReference r:id="rId16"/>
    <externalReference r:id="rId17"/>
  </externalReferences>
  <definedNames>
    <definedName name="_xlnm._FilterDatabase" localSheetId="1" hidden="1">'Rating Period'!#REF!</definedName>
    <definedName name="A_B_table" localSheetId="0">[1]calc_coefficients!$A$17:$G$25</definedName>
    <definedName name="A_B_table">#REF!</definedName>
    <definedName name="AccountNumberGas">Gas!$D$58:$D$77</definedName>
    <definedName name="AccountNumberWater">Water!$D$57:$D$76</definedName>
    <definedName name="ActualEmSc12">'E+G Calcs'!$C$37</definedName>
    <definedName name="ActualEmSc123">'E+G Calcs'!$D$37</definedName>
    <definedName name="ActualGHG12">[1]Star!$BV:$BV</definedName>
    <definedName name="ACTUALGHG123">[1]Star!$CD:$CD</definedName>
    <definedName name="ActualGHGm212">[1]Star!$BW:$BW</definedName>
    <definedName name="ActualGHGm2123">[1]Star!$CE:$CE</definedName>
    <definedName name="ActualGHGnoGP12">[1]Star!$BX:$BX</definedName>
    <definedName name="ActualGHGnoGP123">[1]Star!$CF:$CF</definedName>
    <definedName name="ActualGHGnoGP123m2">[1]Star!$CG:$CG</definedName>
    <definedName name="ActualGHGnoGP12m2">[1]Star!$BY:$BY</definedName>
    <definedName name="Apartments">#REF!</definedName>
    <definedName name="Apartments_for_rating">#REF!</definedName>
    <definedName name="AreaError">'[2]Area+Hrs+Comps'!$AO:$AO</definedName>
    <definedName name="AreaErrorBB">'[1]Area+Hrs+Comps'!$AY:$AY</definedName>
    <definedName name="AreaErrorT">'[1]Area+Hrs+Comps'!$BA:$BA</definedName>
    <definedName name="AreaErrorWB">'[1]Area+Hrs+Comps'!$AZ:$AZ</definedName>
    <definedName name="AreaHrsBB">'[1]Area+Hrs+Comps'!$G:$G</definedName>
    <definedName name="AreaHrsT">'[1]Area+Hrs+Comps'!$I:$I</definedName>
    <definedName name="AreaHrsWB">'[1]Area+Hrs+Comps'!$H:$H</definedName>
    <definedName name="AWMDHW">#REF!</definedName>
    <definedName name="AWMnoDHW">#REF!</definedName>
    <definedName name="BASE">[1]Info!$E$14</definedName>
    <definedName name="BBRange">[1]Info!$N$7</definedName>
    <definedName name="BMFactor">[1]Star!$AZ:$AZ</definedName>
    <definedName name="BMFactorNoGP">[1]Star!$BK:$BK</definedName>
    <definedName name="Building_Name">[1]Info!$E$24</definedName>
    <definedName name="C_cdd">'[3]Energy Analysis wo GP'!$T:$T</definedName>
    <definedName name="C_National">'[3]Energy Analysis wo GP'!$V:$V</definedName>
    <definedName name="C_peer">'[3]Energy Analysis wo GP'!$U:$U</definedName>
    <definedName name="C_sep">'[3]Energy Analysis wo GP'!$S:$S</definedName>
    <definedName name="CalcScope" localSheetId="8">'W Calcs '!#REF!</definedName>
    <definedName name="CalcScope">'[1]E+G Calcs'!$B:$B</definedName>
    <definedName name="CDD15wb">[1]Star!$AC:$AC</definedName>
    <definedName name="CentralAC">#REF!</definedName>
    <definedName name="CentralACWater">#REF!</definedName>
    <definedName name="CertAdd">'[1]Premises+Tenancies'!#REF!</definedName>
    <definedName name="CertEmail" localSheetId="0">'[1]Premises+Tenancies'!$G$8</definedName>
    <definedName name="CertEmail">#REF!</definedName>
    <definedName name="CertName">'[2]Premises+Tenancies'!$F$7</definedName>
    <definedName name="CityAdd" localSheetId="0">[1]Info!$E$26</definedName>
    <definedName name="CityAdd">#REF!</definedName>
    <definedName name="Climate_pcode_table" localSheetId="0">[1]Climate_pcode_xref!$A$1:$C$3727</definedName>
    <definedName name="Climate_pcode_table">#REF!</definedName>
    <definedName name="Climate_pcode_xref">[4]Climate_pcode_xref!$A$1:$C$3727</definedName>
    <definedName name="Climate_Zone_Table" localSheetId="0">[1]Climate_zones!$A$1:$E$71</definedName>
    <definedName name="Climate_Zone_Table">#REF!</definedName>
    <definedName name="ClimateZone">[1]Star!$U:$U</definedName>
    <definedName name="Coal">'[1]Diesel+Coal'!$S$32:$S$52</definedName>
    <definedName name="CoalBB">'[1]Diesel+Coal'!$F$32:$F$53</definedName>
    <definedName name="CoalT">'[1]Diesel+Coal'!$G$32:$G$53</definedName>
    <definedName name="CoalWB">'[1]Diesel+Coal'!$E$32:$E$53</definedName>
    <definedName name="CoAssessRef">'[1]Premises+Tenancies'!$G$12</definedName>
    <definedName name="Coeff_A">[1]Star!$AN:$AN</definedName>
    <definedName name="Coeff_A_Beyond5">[1]Star!$AT:$AT</definedName>
    <definedName name="Coeff_B">[1]Star!$AO:$AO</definedName>
    <definedName name="Coeff_B_Beyond5">[1]Star!$AU:$AU</definedName>
    <definedName name="CoeffAWMDHWCS">#REF!</definedName>
    <definedName name="CoeffAWMDHWnoCS">#REF!</definedName>
    <definedName name="CoeffAWMnoDHWCS">#REF!</definedName>
    <definedName name="CoeffAWMnoDHWnoCS">#REF!</definedName>
    <definedName name="CoeffCentralAC">#REF!</definedName>
    <definedName name="CoeffCW">#REF!</definedName>
    <definedName name="CoeffGym">#REF!</definedName>
    <definedName name="CoeffHPool">#REF!</definedName>
    <definedName name="coeffintercept">#REF!</definedName>
    <definedName name="CoeffLift">#REF!</definedName>
    <definedName name="CoeffMVCP">#REF!</definedName>
    <definedName name="CoeffNoAC">#REF!</definedName>
    <definedName name="coeffnolift">#REF!</definedName>
    <definedName name="CoeffNVCP">#REF!</definedName>
    <definedName name="CoeffSWMboCS">#REF!</definedName>
    <definedName name="CoeffSWMCS">#REF!</definedName>
    <definedName name="CoeffUHPool">#REF!</definedName>
    <definedName name="ComputerError">'[1]Area+Hrs+Comps'!$BB:$BB</definedName>
    <definedName name="Computers">'[1]Area+Hrs+Comps'!$AW:$AW</definedName>
    <definedName name="ComputersT">'[1]Area+Hrs+Comps'!$AX:$AX</definedName>
    <definedName name="CooeffLift">#REF!</definedName>
    <definedName name="CSR" localSheetId="5">#REF!</definedName>
    <definedName name="CSR" localSheetId="8">#REF!</definedName>
    <definedName name="CSR">'[1]Area+Hrs+Comps'!#REF!</definedName>
    <definedName name="CSRPtage" localSheetId="5">#REF!</definedName>
    <definedName name="CSRPtage" localSheetId="8">#REF!</definedName>
    <definedName name="CSRPtage">'[1]Area+Hrs+Comps'!#REF!</definedName>
    <definedName name="CW">#REF!</definedName>
    <definedName name="Diesel" localSheetId="0">'[1]Diesel+Coal'!$S$5:$S$25</definedName>
    <definedName name="Diesel">Diesel!$O$5:$O$25</definedName>
    <definedName name="DieselBB" localSheetId="0">'[1]Diesel+Coal'!$F$5:$F$26</definedName>
    <definedName name="DieselBB">Diesel!$E$26:$E$26</definedName>
    <definedName name="DieselT" localSheetId="0">'[1]Diesel+Coal'!$G$5:$G$26</definedName>
    <definedName name="DieselT">Diesel!$F$26:$F$26</definedName>
    <definedName name="DieselWB">'[1]Diesel+Coal'!$E$5:$E$26</definedName>
    <definedName name="EFdiesel">#REF!</definedName>
    <definedName name="EFele">#REF!</definedName>
    <definedName name="EFgas">#REF!</definedName>
    <definedName name="ElecAppEx">Elec!$G$48</definedName>
    <definedName name="ElecError" localSheetId="0">'[1]E+G Calcs'!$W:$W</definedName>
    <definedName name="ElecError" localSheetId="8">'W Calcs '!$Q:$Q</definedName>
    <definedName name="ElecError">'E+G Calcs'!$W$4</definedName>
    <definedName name="ElecFinEx">Elec!$G$51</definedName>
    <definedName name="ElecMMBB" localSheetId="5">'Thermal Energy'!#REF!</definedName>
    <definedName name="ElecMMBB">[1]Elec!$F$12</definedName>
    <definedName name="ElecMMWB" localSheetId="5">'Thermal Energy'!#REF!</definedName>
    <definedName name="ElecMMWB">[1]Elec!$F$11</definedName>
    <definedName name="EnergyIntensity">'E+G Calcs'!$C$43</definedName>
    <definedName name="ERRORPAGE">Error!#REF!</definedName>
    <definedName name="EsthermalBB">'[1]Thermal Energy'!$D$28:$D$39</definedName>
    <definedName name="EsthermalElecBB">'[1]Thermal Energy'!$W$28:$W$39</definedName>
    <definedName name="EsthermalelecWB">'[1]Thermal Energy'!$X$28:$X$39</definedName>
    <definedName name="EsthermalWB">'[1]Thermal Energy'!$E$28:$E$39</definedName>
    <definedName name="EwGP">'E+G Calcs'!$D$30</definedName>
    <definedName name="EwoGP">'E+G Calcs'!$C$30</definedName>
    <definedName name="f_basebldg">[1]Star!$S:$S</definedName>
    <definedName name="f_basebldgerror">[1]Star!$CN:$CN</definedName>
    <definedName name="f_tenancy">[1]Star!$T:$T</definedName>
    <definedName name="f_tenancyerror">[1]Star!$CO:$CO</definedName>
    <definedName name="GasAppExcl">Gas!$G$47</definedName>
    <definedName name="GasError" localSheetId="0">'[1]E+G Calcs'!$AJ:$AJ</definedName>
    <definedName name="GasError" localSheetId="8">'W Calcs '!$AB:$AB</definedName>
    <definedName name="GasError">'E+G Calcs'!$R$9</definedName>
    <definedName name="GasFinExcl">Gas!$G$50</definedName>
    <definedName name="GasMMBB">[1]Gas!$F$12</definedName>
    <definedName name="GasMMWB">[1]Gas!$F$11</definedName>
    <definedName name="GEClimCorr">[1]Star!$AI:$AI</definedName>
    <definedName name="GEcorr_Tenancy">[1]Star!$AL:$AL</definedName>
    <definedName name="GeCorrTenancyError">[1]Star!$CQ:$CQ</definedName>
    <definedName name="GEWhole">[1]Star!$AV:$AV</definedName>
    <definedName name="GEWholeError">[1]Star!$CX:$CX</definedName>
    <definedName name="GEWholeNoGP">[1]Star!$BG:$BG</definedName>
    <definedName name="GPpercentage">'E+G Calcs'!$Q$4</definedName>
    <definedName name="GPPtage" localSheetId="0">'[1]E+G Calcs'!$T:$T</definedName>
    <definedName name="GPPtage" localSheetId="8">'W Calcs '!$N:$N</definedName>
    <definedName name="GPPtage">'E+G Calcs'!$Q:$Q</definedName>
    <definedName name="Gym">#REF!</definedName>
    <definedName name="HDDoneeight">[1]Star!$AB:$AB</definedName>
    <definedName name="hidden">#REF!</definedName>
    <definedName name="HoursErrorBB">'[1]Area+Hrs+Comps'!$BC:$BC</definedName>
    <definedName name="HoursErrorT">'[1]Area+Hrs+Comps'!$BE:$BE</definedName>
    <definedName name="HoursErrorWB">'[1]Area+Hrs+Comps'!$BD:$BD</definedName>
    <definedName name="HoursXArea">'[2]Area+Hrs+Comps'!$AE:$AE</definedName>
    <definedName name="HoursXAreaBB">'[1]Area+Hrs+Comps'!$AL:$AL</definedName>
    <definedName name="HoursXAreaT">'[1]Area+Hrs+Comps'!$AN:$AN</definedName>
    <definedName name="HoursXAreaWB2">'[1]Area+Hrs+Comps'!$AM:$AM</definedName>
    <definedName name="Lift">#REF!</definedName>
    <definedName name="MainUtilityMeters" localSheetId="5">'Thermal Energy'!#REF!</definedName>
    <definedName name="MainUtilityMeters" localSheetId="6">Water!$9:$51</definedName>
    <definedName name="MainUtilityMeters">Elec!$11:$52</definedName>
    <definedName name="MMElec" localSheetId="0">[1]Elec!$M$42</definedName>
    <definedName name="MMElec" localSheetId="5">'Thermal Energy'!#REF!</definedName>
    <definedName name="MMElec">Elec!$L$39</definedName>
    <definedName name="MMElecError" localSheetId="5">'Thermal Energy'!#REF!</definedName>
    <definedName name="MMElecError">Elec!$N$39</definedName>
    <definedName name="MMElecGP" localSheetId="0">[1]Elec!$L$42</definedName>
    <definedName name="MMElecGP" localSheetId="5">'Thermal Energy'!#REF!</definedName>
    <definedName name="MMElecGP">Elec!$K$39</definedName>
    <definedName name="MMGas" localSheetId="0">[1]Gas!$L$41</definedName>
    <definedName name="MMGas">Gas!$K$38</definedName>
    <definedName name="MMGasError" localSheetId="0">[1]Gas!$M$41</definedName>
    <definedName name="MMGasError">Gas!$L$37</definedName>
    <definedName name="MMWater" localSheetId="0">[1]Water!$M$36</definedName>
    <definedName name="MMWater">Water!$L$37</definedName>
    <definedName name="MMWaterError" localSheetId="0">[1]Water!$N$36</definedName>
    <definedName name="MMWaterError">Water!$M$37</definedName>
    <definedName name="MMWaterRW" localSheetId="0">[1]Water!$L$36</definedName>
    <definedName name="MMWaterRW">Water!$K$37</definedName>
    <definedName name="MonthsGym">#REF!</definedName>
    <definedName name="MonthsPool">#REF!</definedName>
    <definedName name="MonthsPoolHeated">#REF!</definedName>
    <definedName name="MVCP">#REF!</definedName>
    <definedName name="MVCPrating">#REF!</definedName>
    <definedName name="NGA_coal_2011">[5]NGA_factors!$E$18:$Q$25</definedName>
    <definedName name="NGA_elect_2011">[5]NGA_factors!$E$2:$Q$9</definedName>
    <definedName name="NGA_gas_2011">[5]NGA_factors!$E$10:$Q$17</definedName>
    <definedName name="NGA_lpg_2011">[5]NGA_factors!$E$34:$O$41</definedName>
    <definedName name="NGA_oil_2011">[5]NGA_factors!$E$26:$Q$33</definedName>
    <definedName name="NGE_Orig_5star">[1]Star!$AP:$AP</definedName>
    <definedName name="NGEBase">[1]Star!$AX:$AX</definedName>
    <definedName name="NGEBaseError">[1]Star!$CZ:$CZ</definedName>
    <definedName name="NGEBaseNoGP">[1]Star!$BI:$BI</definedName>
    <definedName name="NGETenancy">[1]Star!$AY:$AY</definedName>
    <definedName name="NGETenancyError">[1]Star!$DA:$DA</definedName>
    <definedName name="NGETenancyNoGP">[1]Star!$BJ:$BJ</definedName>
    <definedName name="NGEWhole">[1]Star!$AW:$AW</definedName>
    <definedName name="NGEWholeError">[1]Star!$CY:$CY</definedName>
    <definedName name="NGEWholeNoGP">[1]Star!$BH:$BH</definedName>
    <definedName name="NMI">Elec!$E$60:$E$79</definedName>
    <definedName name="NoOfTenancies">[1]Info!$E$15</definedName>
    <definedName name="NUMELECBB" localSheetId="0">[1]Elec!$D$90:$D$292</definedName>
    <definedName name="NUMELECBB" localSheetId="5">'Thermal Energy'!#REF!</definedName>
    <definedName name="NUMELECBB">Elec!$D$138:$D$139</definedName>
    <definedName name="NUMELECEXCL" localSheetId="0">[1]Elec!$X$90:$X$292</definedName>
    <definedName name="NUMelecExcl">Elec!$T$139</definedName>
    <definedName name="NUMELECEXCLmeters">Elec!$W$87:$W$139</definedName>
    <definedName name="NUMELECINC" localSheetId="0">[1]Elec!$Z$90:$Z$292</definedName>
    <definedName name="NUMELECINC">Elec!$Y$87:$Y$139</definedName>
    <definedName name="NUMelecIncl">Elec!$V$139</definedName>
    <definedName name="NUMELECT" localSheetId="0">[1]Elec!$F$90:$F$292</definedName>
    <definedName name="NUMELECT">Elec!$F$87:$F$139</definedName>
    <definedName name="NUMELECTINEX" localSheetId="0">[1]Elec!$H$90:$H$292</definedName>
    <definedName name="NUMELECTINEX" localSheetId="5">'Thermal Energy'!#REF!</definedName>
    <definedName name="NUMELECTINEX" localSheetId="6">Water!$G$135:$G$136</definedName>
    <definedName name="NUMELECTINEX">Elec!$G$87:$G$139</definedName>
    <definedName name="NUMELECWB" localSheetId="0">[1]Elec!$E$90:$E$292</definedName>
    <definedName name="NUMELECWB" localSheetId="5">'Thermal Energy'!#REF!</definedName>
    <definedName name="NUMELECWB">Elec!$E$138:$E$139</definedName>
    <definedName name="NUMGASBB" localSheetId="0">[1]Gas!$D$88:$D$140</definedName>
    <definedName name="NUMGASBB">Gas!$D$136:$D$137</definedName>
    <definedName name="NUMGASEXCL" localSheetId="0">[1]Gas!$X$88:$X$140</definedName>
    <definedName name="NUMGASEXCL">Gas!$T$137</definedName>
    <definedName name="NUMGASEXORINT">Gas!$D$86:$D$135</definedName>
    <definedName name="NUMGASINCL" localSheetId="0">[1]Gas!$Z$88:$Z$140</definedName>
    <definedName name="NUMGASINCL">Gas!$V$137</definedName>
    <definedName name="NUMGAST" localSheetId="0">[1]Gas!$F$88:$F$140</definedName>
    <definedName name="NUMGAST">Gas!$F$136:$F$137</definedName>
    <definedName name="NUMGASTINEX" localSheetId="0">[1]Gas!$H$88:$H$140</definedName>
    <definedName name="NUMGASTINEX">Gas!$G$85:$G$137</definedName>
    <definedName name="NUMGASWB" localSheetId="0">[1]Gas!$E$88:$E$140</definedName>
    <definedName name="NUMGASWB">Gas!$E$136:$E$137</definedName>
    <definedName name="NUMWater" localSheetId="0">[1]Water!$R$81:$R$130</definedName>
    <definedName name="NUMWater">Water!$R$85:$R$134</definedName>
    <definedName name="NUMWaterIncl" localSheetId="0">[1]Water!$E$81:$E$130</definedName>
    <definedName name="NUMWaterIncl">Water!$D$85:$D$134</definedName>
    <definedName name="NVCP">#REF!</definedName>
    <definedName name="NVCPrating">#REF!</definedName>
    <definedName name="OrganisationName">'Rating Period'!#REF!</definedName>
    <definedName name="OUMAppExcl">Elec!$V$82</definedName>
    <definedName name="OUMAppExcWat">Water!$U$78</definedName>
    <definedName name="OUMELEC" localSheetId="0">[1]Elec!$AI$62:$AI$82</definedName>
    <definedName name="OUMELEC" localSheetId="5">'Thermal Energy'!#REF!</definedName>
    <definedName name="OUMELEC">Elec!$Q$82</definedName>
    <definedName name="OUMELECBB" localSheetId="0">[1]Elec!$E$62:$E$82</definedName>
    <definedName name="OUMELECBB" localSheetId="5">'Thermal Energy'!#REF!</definedName>
    <definedName name="OUMELECBB">Elec!#REF!</definedName>
    <definedName name="OUMElecError" localSheetId="0">[1]Elec!$AK$62:$AK$82</definedName>
    <definedName name="OUMElecError" localSheetId="5">'Thermal Energy'!#REF!</definedName>
    <definedName name="OUMElecError">Elec!$AR$80</definedName>
    <definedName name="OUMELECGP" localSheetId="5">'Thermal Energy'!#REF!</definedName>
    <definedName name="OUMELECGP">[1]Elec!$AJ$62:$AJ$82</definedName>
    <definedName name="OUMELECT" localSheetId="0">[1]Elec!$G$62:$G$82</definedName>
    <definedName name="OUMELECT" localSheetId="5">'Thermal Energy'!#REF!</definedName>
    <definedName name="OUMELECT">Elec!#REF!</definedName>
    <definedName name="OUMELECWB" localSheetId="0">[1]Elec!$F$62:$F$82</definedName>
    <definedName name="OUMELECWB" localSheetId="5">'Thermal Energy'!#REF!</definedName>
    <definedName name="OUMELECWB">Elec!#REF!</definedName>
    <definedName name="OUMFinExcl">Elec!$AC$82</definedName>
    <definedName name="OUMFinExclerror">Elec!$AQ$80</definedName>
    <definedName name="OUMFinExlWat">Water!$AB$78</definedName>
    <definedName name="OUMGAS" localSheetId="0">[1]Gas!$AG$60:$AG$81</definedName>
    <definedName name="OUMGAS">Gas!$O$80</definedName>
    <definedName name="OUMgasAppExcl">Gas!$T$80</definedName>
    <definedName name="OUMGASBB" localSheetId="0">[1]Gas!$E$60:$E$80</definedName>
    <definedName name="OUMGASBB">Gas!#REF!</definedName>
    <definedName name="OUMGasError">Gas!$AM$78</definedName>
    <definedName name="OUMgasFinExcl">Gas!$AA$80</definedName>
    <definedName name="OUMGASFinExERROR">Gas!$AL$78</definedName>
    <definedName name="OUMGAST" localSheetId="0">[1]Gas!$G$60:$G$80</definedName>
    <definedName name="OUMGAST">Gas!#REF!</definedName>
    <definedName name="OUMGASWB" localSheetId="0">[1]Gas!$F$60:$F$80</definedName>
    <definedName name="OUMGASWB">Gas!#REF!</definedName>
    <definedName name="OUMGP">Elec!$AO$80</definedName>
    <definedName name="OUMInterror">Elec!$AP$80</definedName>
    <definedName name="OUMWater" localSheetId="0">[1]Water!$W$52:$W$72</definedName>
    <definedName name="OUMWater">Water!$P$78</definedName>
    <definedName name="OUMWATERError">Water!$AH$56:$AH$76</definedName>
    <definedName name="OUMWAterRW" localSheetId="0">[1]Water!$X$52:$X$72</definedName>
    <definedName name="OUMWAterRW">Water!$AG$77</definedName>
    <definedName name="OverallError">Error!$E$5</definedName>
    <definedName name="PEEnergywoGP">'E+G Calcs'!$M$19</definedName>
    <definedName name="PEWater">'W Calcs '!$U$5</definedName>
    <definedName name="Pool">#REF!</definedName>
    <definedName name="Population_centre" localSheetId="0">#REF!</definedName>
    <definedName name="Population_centre" localSheetId="5">#REF!</definedName>
    <definedName name="Population_centre" localSheetId="8">#REF!</definedName>
    <definedName name="Population_centre" localSheetId="6">#REF!</definedName>
    <definedName name="Population_centre">#REF!</definedName>
    <definedName name="POSTCODE" localSheetId="0">[1]Info!$E$22</definedName>
    <definedName name="POSTCODE">#REF!</definedName>
    <definedName name="postcodeNGAFactors" localSheetId="0">#REF!</definedName>
    <definedName name="postcodeNGAFactors" localSheetId="5">#REF!</definedName>
    <definedName name="postcodeNGAFactors" localSheetId="8">#REF!</definedName>
    <definedName name="postcodeNGAFactors" localSheetId="6">#REF!</definedName>
    <definedName name="postcodeNGAFactors">#REF!</definedName>
    <definedName name="PredictedEm">#REF!</definedName>
    <definedName name="PredictedWater">#REF!</definedName>
    <definedName name="Rated_Number_of_Computers">#REF!</definedName>
    <definedName name="RatedArea" localSheetId="0">'[2]Area+Hrs+Comps'!$O:$O</definedName>
    <definedName name="RatedArea">'[6]Area+Hrs+Comps'!$O:$O</definedName>
    <definedName name="RatedAreaBB" localSheetId="0">'[1]Area+Hrs+Comps'!$P:$P</definedName>
    <definedName name="RatedAreaBB">#REF!</definedName>
    <definedName name="RatedAreaT" localSheetId="0">'[1]Area+Hrs+Comps'!$R:$R</definedName>
    <definedName name="RatedAreaT">#REF!</definedName>
    <definedName name="RatedAreaWB" localSheetId="0">'[1]Area+Hrs+Comps'!$Q:$Q</definedName>
    <definedName name="RatedAreaWB">#REF!</definedName>
    <definedName name="RatedHours">#REF!</definedName>
    <definedName name="RatingDays" localSheetId="0">[1]Info!$E$52</definedName>
    <definedName name="RatingDays">'Rating Period'!$E$13</definedName>
    <definedName name="RatingEFdiesel">'E+G Calcs'!$C$53</definedName>
    <definedName name="RatingEFelec">'E+G Calcs'!$C$50</definedName>
    <definedName name="RatingEFgas">'E+G Calcs'!$C$52</definedName>
    <definedName name="RatingExp" localSheetId="0">#REF!</definedName>
    <definedName name="RatingExp" localSheetId="5">#REF!</definedName>
    <definedName name="RatingExp" localSheetId="8">#REF!</definedName>
    <definedName name="RatingExp" localSheetId="6">#REF!</definedName>
    <definedName name="RatingExp">#REF!</definedName>
    <definedName name="RatingID">'Rating Period'!$E$6</definedName>
    <definedName name="RatingNumber">#REF!</definedName>
    <definedName name="RatingPdEnd" localSheetId="0">[1]Info!$E$50</definedName>
    <definedName name="RatingPdEnd">'Rating Period'!$E$11</definedName>
    <definedName name="RatingPdStart" localSheetId="0">[1]Info!$E$49</definedName>
    <definedName name="RatingPdStart">'Rating Period'!$E$10</definedName>
    <definedName name="RawRatingBeyond5NoGP" localSheetId="0">[1]Star!$BO:$BO</definedName>
    <definedName name="RawRatingBeyond5NoGP">#REF!</definedName>
    <definedName name="RenewalEmail" localSheetId="0">'[1]Premises+Tenancies'!$G$9</definedName>
    <definedName name="RenewalEmail">#REF!</definedName>
    <definedName name="RWtage" localSheetId="0">'[1]W Calcs '!$M$5</definedName>
    <definedName name="RWtage">'W Calcs '!$N$5</definedName>
    <definedName name="SGE_table_1999" localSheetId="0">[1]calc_coefficients!$A$5:$F$12</definedName>
    <definedName name="SGE_table_1999">#REF!</definedName>
    <definedName name="SGEcoal" localSheetId="0">[1]Star!$AA:$AA</definedName>
    <definedName name="SGEcoal">#REF!</definedName>
    <definedName name="SGEelec" localSheetId="0">[1]Star!$W:$W</definedName>
    <definedName name="SGEelec">#REF!</definedName>
    <definedName name="SGEheat" localSheetId="0">[1]Star!$X:$X</definedName>
    <definedName name="SGEheat">#REF!</definedName>
    <definedName name="SGEoil" localSheetId="0">[1]Star!$Y:$Y</definedName>
    <definedName name="SGEoil">#REF!</definedName>
    <definedName name="SGETenancy" localSheetId="0">[1]Star!$AJ:$AJ</definedName>
    <definedName name="SGETenancy">#REF!</definedName>
    <definedName name="SmallEndUseElec" localSheetId="0">[1]Elec!$L$297:$L$305</definedName>
    <definedName name="SmallEndUseElec" localSheetId="5">'Thermal Energy'!#REF!</definedName>
    <definedName name="Smallenduseelec">Elec!$H$154</definedName>
    <definedName name="SmallEndUseElecBB" localSheetId="5">'Thermal Energy'!#REF!</definedName>
    <definedName name="SmallEndUseElecBB">[1]Elec!$E$297:$E$305</definedName>
    <definedName name="SmallEndUseElecT" localSheetId="0">[1]Elec!$G$297:$G$305</definedName>
    <definedName name="SmallEndUseElecT" localSheetId="5">'Thermal Energy'!#REF!</definedName>
    <definedName name="SmallEndUseElecT" localSheetId="6">Water!#REF!</definedName>
    <definedName name="SmallEndUseElecT">Elec!#REF!</definedName>
    <definedName name="SmallEndUseElecWB" localSheetId="0">[1]Elec!$F$297:$F$305</definedName>
    <definedName name="SmallEndUseElecWB" localSheetId="5">'Thermal Energy'!#REF!</definedName>
    <definedName name="SmallEndUseElecWB" localSheetId="6">Water!#REF!</definedName>
    <definedName name="SmallEndUseElecWB">Elec!#REF!</definedName>
    <definedName name="StarArea" localSheetId="0">[1]Star!$D:$D</definedName>
    <definedName name="StarArea">#REF!</definedName>
    <definedName name="StarAreaError" localSheetId="0">[1]Star!$E:$E</definedName>
    <definedName name="StarAreaError">#REF!</definedName>
    <definedName name="StarAreaErrorTotal" localSheetId="0">[1]Star!$CH:$CH</definedName>
    <definedName name="StarAreaErrorTotal">#REF!</definedName>
    <definedName name="StarCoal" localSheetId="0">[1]Star!$O:$O</definedName>
    <definedName name="StarCoal">#REF!</definedName>
    <definedName name="StarComputerError" localSheetId="0">[1]Star!$I:$I</definedName>
    <definedName name="StarComputerError">#REF!</definedName>
    <definedName name="StarComputers" localSheetId="0">[1]Star!$H:$H</definedName>
    <definedName name="StarComputers">#REF!</definedName>
    <definedName name="StarComputersErrorTotal" localSheetId="0">[1]Star!$CI:$CI</definedName>
    <definedName name="StarComputersErrorTotal">#REF!</definedName>
    <definedName name="StarElec" localSheetId="0">[1]Star!$J:$J</definedName>
    <definedName name="StarElec">#REF!</definedName>
    <definedName name="StarElecError" localSheetId="0">[1]Star!$K:$K</definedName>
    <definedName name="StarElecError">#REF!</definedName>
    <definedName name="StarElecErrorTotal" localSheetId="0">[1]Star!$CK:$CK</definedName>
    <definedName name="StarElecErrorTotal">#REF!</definedName>
    <definedName name="StarErrorPtage" localSheetId="0">[1]Star!$DC:$DC</definedName>
    <definedName name="StarErrorPtage">#REF!</definedName>
    <definedName name="StarGas" localSheetId="0">[1]Star!$L:$L</definedName>
    <definedName name="StarGas">#REF!</definedName>
    <definedName name="StarGasError" localSheetId="0">[1]Star!$M:$M</definedName>
    <definedName name="StarGasError">#REF!</definedName>
    <definedName name="StarGasErrorTotal" localSheetId="0">[1]Star!$CL:$CL</definedName>
    <definedName name="StarGasErrorTotal">#REF!</definedName>
    <definedName name="StarGP" localSheetId="0">[1]Star!$P:$P</definedName>
    <definedName name="StarGP">#REF!</definedName>
    <definedName name="StarGPkWh">#REF!</definedName>
    <definedName name="StarHours" localSheetId="0">[1]Star!$R:$R</definedName>
    <definedName name="StarHours">#REF!</definedName>
    <definedName name="StarHoursErrorTotal" localSheetId="0">[1]Star!$CJ:$CJ</definedName>
    <definedName name="StarHoursErrorTotal">#REF!</definedName>
    <definedName name="StarHoursplusten" localSheetId="0">[1]Star!$CM:$CM</definedName>
    <definedName name="StarHoursplusten">#REF!</definedName>
    <definedName name="StarOil" localSheetId="0">[1]Star!$N:$N</definedName>
    <definedName name="StarOil">#REF!</definedName>
    <definedName name="StarRatingScope" localSheetId="0">[1]Star!$A:$A</definedName>
    <definedName name="StarRatingScope">#REF!</definedName>
    <definedName name="StarRawHours" localSheetId="0">[1]Star!$F:$F</definedName>
    <definedName name="StarRawHours">#REF!</definedName>
    <definedName name="StarRawHoursError" localSheetId="0">[1]Star!$G:$G</definedName>
    <definedName name="StarRawHoursError">#REF!</definedName>
    <definedName name="StartbillingpdWater">Water!$F$57:$F$76</definedName>
    <definedName name="startbillingperiod">Elec!$G$60:$G$79</definedName>
    <definedName name="startbillingperiodgas">Gas!$F$58:$F$77</definedName>
    <definedName name="StarTenancyNo" localSheetId="0">[1]Star!$B:$B</definedName>
    <definedName name="StarTenancyNo">#REF!</definedName>
    <definedName name="StarwGP" localSheetId="0">[1]Star!$BF:$BF</definedName>
    <definedName name="StarwGP">Summary!#REF!</definedName>
    <definedName name="StarwoGP" localSheetId="0">[1]Star!$BQ:$BQ</definedName>
    <definedName name="StarwoGP">Summary!#REF!</definedName>
    <definedName name="STATE" localSheetId="0">[1]Info!$E$23</definedName>
    <definedName name="STATE">#REF!</definedName>
    <definedName name="State_table" localSheetId="0">#REF!</definedName>
    <definedName name="State_table" localSheetId="5">#REF!</definedName>
    <definedName name="State_table" localSheetId="8">#REF!</definedName>
    <definedName name="State_table" localSheetId="6">#REF!</definedName>
    <definedName name="State_table">#REF!</definedName>
    <definedName name="StateNGAFactors" localSheetId="0">#REF!</definedName>
    <definedName name="StateNGAFactors" localSheetId="5">#REF!</definedName>
    <definedName name="StateNGAFactors" localSheetId="8">#REF!</definedName>
    <definedName name="StateNGAFactors" localSheetId="6">#REF!</definedName>
    <definedName name="StateNGAFactors">#REF!</definedName>
    <definedName name="SthermalBB" localSheetId="7">'Thermal Energy'!#REF!</definedName>
    <definedName name="SthermalBB" localSheetId="5">'Thermal Energy'!#REF!</definedName>
    <definedName name="SthermalCoal" localSheetId="7">'Thermal Energy'!#REF!</definedName>
    <definedName name="SthermalCoal" localSheetId="5">'Thermal Energy'!#REF!</definedName>
    <definedName name="SthermalDiesel" localSheetId="7">'Thermal Energy'!$H$6:$H$17</definedName>
    <definedName name="SthermalDiesel" localSheetId="5">'Thermal Energy'!$H$6:$H$17</definedName>
    <definedName name="SthermalElec" localSheetId="7">'Thermal Energy'!$F$6:$F$17</definedName>
    <definedName name="SthermalElec" localSheetId="5">'Thermal Energy'!$F$6:$F$17</definedName>
    <definedName name="SthermalGas" localSheetId="7">'Thermal Energy'!$G$6:$G$17</definedName>
    <definedName name="SthermalGas" localSheetId="5">'Thermal Energy'!$G$6:$G$17</definedName>
    <definedName name="SThermalT" localSheetId="7">'Thermal Energy'!#REF!</definedName>
    <definedName name="SThermalT" localSheetId="5">'Thermal Energy'!#REF!</definedName>
    <definedName name="SthermalTINEX" localSheetId="7">'Thermal Energy'!$D$6:$D$17</definedName>
    <definedName name="SthermalTINEX" localSheetId="5">'Thermal Energy'!$D$6:$D$17</definedName>
    <definedName name="SthermalWB" localSheetId="7">'Thermal Energy'!#REF!</definedName>
    <definedName name="SthermalWB" localSheetId="5">'Thermal Energy'!#REF!</definedName>
    <definedName name="StreetAdd" localSheetId="0">[1]Info!$E$25</definedName>
    <definedName name="StreetAdd">#REF!</definedName>
    <definedName name="Summary_page">Summary!$B$2</definedName>
    <definedName name="SWM">#REF!</definedName>
    <definedName name="TCertAdd">'Rating Period'!#REF!</definedName>
    <definedName name="TCertEmail">'Rating Period'!#REF!</definedName>
    <definedName name="TCertName">'Rating Period'!#REF!</definedName>
    <definedName name="Test">'Rating Period'!#REF!</definedName>
    <definedName name="TestRange">'Rating Period'!$O$6</definedName>
    <definedName name="ThermalStdElec" localSheetId="0">[1]Elec!#REF!</definedName>
    <definedName name="ThermalStdElec" localSheetId="5">'Thermal Energy'!$E$9:$E$12</definedName>
    <definedName name="ThermalStdElec" localSheetId="6">Water!#REF!</definedName>
    <definedName name="ThermalStdElec">Elec!#REF!</definedName>
    <definedName name="ThermalStdElecBB" localSheetId="0">[1]Elec!#REF!</definedName>
    <definedName name="ThermalStdElecBB" localSheetId="5">'Thermal Energy'!#REF!</definedName>
    <definedName name="ThermalStdElecBB" localSheetId="6">Water!#REF!</definedName>
    <definedName name="ThermalStdElecBB">Elec!#REF!</definedName>
    <definedName name="ThermalStdElecT" localSheetId="5">'Thermal Energy'!#REF!</definedName>
    <definedName name="ThermalStdElecT" localSheetId="6">Water!#REF!</definedName>
    <definedName name="ThermalStdElecWB" localSheetId="5">'Thermal Energy'!#REF!</definedName>
    <definedName name="ThermalStdElecWB" localSheetId="6">Water!#REF!</definedName>
    <definedName name="TOTAL_RW">'W Calcs '!$M$5</definedName>
    <definedName name="TotalCoal" localSheetId="0">'[1]E+G Calcs'!$AR:$AR</definedName>
    <definedName name="TotalCoal">'E+G Calcs'!#REF!</definedName>
    <definedName name="TotalDiesel" localSheetId="0">'[1]E+G Calcs'!$AN:$AN</definedName>
    <definedName name="TotalDiesel">'E+G Calcs'!$E$14</definedName>
    <definedName name="TotalElec" localSheetId="0">'[1]E+G Calcs'!$R:$R</definedName>
    <definedName name="TotalElec">'E+G Calcs'!$O$4</definedName>
    <definedName name="TotalElecwGP">'E+G Calcs'!$R$4</definedName>
    <definedName name="TotalElecwoGP">'E+G Calcs'!$R$4</definedName>
    <definedName name="TotalGas" localSheetId="0">'[1]E+G Calcs'!$AG:$AG</definedName>
    <definedName name="TotalGas">'E+G Calcs'!$M$9</definedName>
    <definedName name="TOTALWater" localSheetId="0">'[1]W Calcs '!$K$5</definedName>
    <definedName name="TOTALWater">'W Calcs '!$L$5</definedName>
    <definedName name="TotalWaterwRW">'W Calcs '!$O$5</definedName>
    <definedName name="TradingName" localSheetId="0">[1]Info!$E$33</definedName>
    <definedName name="TradingName">'Rating Period'!#REF!</definedName>
    <definedName name="TruncRatingNoGP" localSheetId="0">[1]Star!$BN:$BN</definedName>
    <definedName name="TruncRatingNoGP">#REF!</definedName>
    <definedName name="WATER">[1]Info!$E$16</definedName>
    <definedName name="WaterAppExcl">Water!$G$46</definedName>
    <definedName name="WaterError" localSheetId="0">'[1]W Calcs '!$P$5</definedName>
    <definedName name="WaterError">'W Calcs '!$U$5</definedName>
    <definedName name="WaterFinExcl">Water!$G$49</definedName>
    <definedName name="WaterFinExclerror">Water!$AJ$77</definedName>
    <definedName name="WaterInterror">Water!$AI$77</definedName>
    <definedName name="waterstar">Summary!#REF!</definedName>
    <definedName name="waterstarwoRW">Summary!#REF!</definedName>
    <definedName name="WBRange">'Rating Period'!#REF!</definedName>
    <definedName name="WHOLE">[1]Info!$E$13</definedName>
    <definedName name="WwoRW">'W Calcs '!$C$13</definedName>
    <definedName name="WwRW">'W Calcs '!$D$13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8" i="33" l="1"/>
  <c r="Q59" i="33"/>
  <c r="Q60" i="33"/>
  <c r="Q61" i="33"/>
  <c r="Q62" i="33"/>
  <c r="Q63" i="33"/>
  <c r="Q64" i="33"/>
  <c r="Q65" i="33"/>
  <c r="Q66" i="33"/>
  <c r="Q67" i="33"/>
  <c r="Q68" i="33"/>
  <c r="Q69" i="33"/>
  <c r="Q70" i="33"/>
  <c r="Q71" i="33"/>
  <c r="Q72" i="33"/>
  <c r="Q73" i="33"/>
  <c r="Q74" i="33"/>
  <c r="Q75" i="33"/>
  <c r="Q76" i="33"/>
  <c r="Q57" i="33"/>
  <c r="P7" i="12"/>
  <c r="P8" i="12"/>
  <c r="P9" i="12"/>
  <c r="P10" i="12"/>
  <c r="P11" i="12"/>
  <c r="P12" i="12"/>
  <c r="P13" i="12"/>
  <c r="P14" i="12"/>
  <c r="P15" i="12"/>
  <c r="P16" i="12"/>
  <c r="P17" i="12"/>
  <c r="P18" i="12"/>
  <c r="P19" i="12"/>
  <c r="P20" i="12"/>
  <c r="P21" i="12"/>
  <c r="P22" i="12"/>
  <c r="P23" i="12"/>
  <c r="P24" i="12"/>
  <c r="P25" i="12"/>
  <c r="P26" i="12"/>
  <c r="P6" i="12"/>
  <c r="P59" i="6"/>
  <c r="P60" i="6"/>
  <c r="P61" i="6"/>
  <c r="P62" i="6"/>
  <c r="P63" i="6"/>
  <c r="P64" i="6"/>
  <c r="P65" i="6"/>
  <c r="P66" i="6"/>
  <c r="P67" i="6"/>
  <c r="P68" i="6"/>
  <c r="P69" i="6"/>
  <c r="P70" i="6"/>
  <c r="P71" i="6"/>
  <c r="P72" i="6"/>
  <c r="P73" i="6"/>
  <c r="P74" i="6"/>
  <c r="P75" i="6"/>
  <c r="P76" i="6"/>
  <c r="P77" i="6"/>
  <c r="P58" i="6"/>
  <c r="R61" i="11"/>
  <c r="R62" i="11"/>
  <c r="R63" i="11"/>
  <c r="R64" i="11"/>
  <c r="R65" i="11"/>
  <c r="R66" i="11"/>
  <c r="R67" i="11"/>
  <c r="R68" i="11"/>
  <c r="R69" i="11"/>
  <c r="R70" i="11"/>
  <c r="R71" i="11"/>
  <c r="R72" i="11"/>
  <c r="R73" i="11"/>
  <c r="R74" i="11"/>
  <c r="R75" i="11"/>
  <c r="R76" i="11"/>
  <c r="R77" i="11"/>
  <c r="R78" i="11"/>
  <c r="R79" i="11"/>
  <c r="R60" i="11"/>
  <c r="G10" i="1" l="1"/>
  <c r="G6" i="1"/>
  <c r="S4" i="26"/>
  <c r="U4" i="26"/>
  <c r="V4" i="26"/>
  <c r="S5" i="34"/>
  <c r="R5" i="34"/>
  <c r="P5" i="34"/>
  <c r="F7" i="33" l="1"/>
  <c r="F8" i="6"/>
  <c r="J24" i="6" s="1"/>
  <c r="M7" i="12"/>
  <c r="M8" i="12"/>
  <c r="M9" i="12"/>
  <c r="M10" i="12"/>
  <c r="M11" i="12"/>
  <c r="M12" i="12"/>
  <c r="M13" i="12"/>
  <c r="M14" i="12"/>
  <c r="M15" i="12"/>
  <c r="M16" i="12"/>
  <c r="M17" i="12"/>
  <c r="M18" i="12"/>
  <c r="M19" i="12"/>
  <c r="M20" i="12"/>
  <c r="M21" i="12"/>
  <c r="M22" i="12"/>
  <c r="M23" i="12"/>
  <c r="M24" i="12"/>
  <c r="M25" i="12"/>
  <c r="M6" i="12"/>
  <c r="N143" i="33"/>
  <c r="A60" i="33"/>
  <c r="A61" i="33"/>
  <c r="A64" i="33"/>
  <c r="A65" i="33"/>
  <c r="A68" i="33"/>
  <c r="A69" i="33"/>
  <c r="A72" i="33"/>
  <c r="A73" i="33"/>
  <c r="A76" i="33"/>
  <c r="A58" i="33"/>
  <c r="A59" i="33"/>
  <c r="A62" i="33"/>
  <c r="A63" i="33"/>
  <c r="A66" i="33"/>
  <c r="A67" i="33"/>
  <c r="A70" i="33"/>
  <c r="A71" i="33"/>
  <c r="A74" i="33"/>
  <c r="A75" i="33"/>
  <c r="A57" i="33"/>
  <c r="A62" i="6"/>
  <c r="A66" i="6"/>
  <c r="A70" i="6"/>
  <c r="A74" i="6"/>
  <c r="A77" i="6"/>
  <c r="A59" i="6"/>
  <c r="A60" i="6"/>
  <c r="A61" i="6"/>
  <c r="A63" i="6"/>
  <c r="A64" i="6"/>
  <c r="A65" i="6"/>
  <c r="A67" i="6"/>
  <c r="A68" i="6"/>
  <c r="A69" i="6"/>
  <c r="A71" i="6"/>
  <c r="A72" i="6"/>
  <c r="A73" i="6"/>
  <c r="A75" i="6"/>
  <c r="A76" i="6"/>
  <c r="A58" i="6"/>
  <c r="N49" i="33"/>
  <c r="N48" i="33" s="1"/>
  <c r="N46" i="33"/>
  <c r="N45" i="33" s="1"/>
  <c r="N50" i="6"/>
  <c r="N49" i="6" s="1"/>
  <c r="N47" i="6"/>
  <c r="N46" i="6" s="1"/>
  <c r="N25" i="33"/>
  <c r="N34" i="33"/>
  <c r="N33" i="33"/>
  <c r="N32" i="33"/>
  <c r="N31" i="33"/>
  <c r="N30" i="33"/>
  <c r="N28" i="33"/>
  <c r="N27" i="33"/>
  <c r="N26" i="33"/>
  <c r="N24" i="33"/>
  <c r="N23" i="33"/>
  <c r="N22" i="33"/>
  <c r="N21" i="33"/>
  <c r="N20" i="33"/>
  <c r="N19" i="33"/>
  <c r="N18" i="33"/>
  <c r="I25" i="6"/>
  <c r="N27" i="6"/>
  <c r="N25" i="6"/>
  <c r="N28" i="6"/>
  <c r="N35" i="6"/>
  <c r="N34" i="6"/>
  <c r="N33" i="6"/>
  <c r="N32" i="6"/>
  <c r="N31" i="6"/>
  <c r="N30" i="6"/>
  <c r="N29" i="6"/>
  <c r="N26" i="6"/>
  <c r="N24" i="6"/>
  <c r="N23" i="6"/>
  <c r="N22" i="6"/>
  <c r="N21" i="6"/>
  <c r="N20" i="6"/>
  <c r="N19" i="6"/>
  <c r="N13" i="33"/>
  <c r="N12" i="33"/>
  <c r="N11" i="33"/>
  <c r="N14" i="6"/>
  <c r="N13" i="6"/>
  <c r="N12" i="6"/>
  <c r="N11" i="6"/>
  <c r="I2" i="6"/>
  <c r="N143" i="6"/>
  <c r="A61" i="11"/>
  <c r="A62" i="11"/>
  <c r="A63" i="11"/>
  <c r="A64" i="11"/>
  <c r="A65" i="11"/>
  <c r="A66" i="11"/>
  <c r="A67" i="11"/>
  <c r="A68" i="11"/>
  <c r="A69" i="11"/>
  <c r="A70" i="11"/>
  <c r="A71" i="11"/>
  <c r="A73" i="11"/>
  <c r="A75" i="11"/>
  <c r="A76" i="11"/>
  <c r="A77" i="11"/>
  <c r="A78" i="11"/>
  <c r="A79" i="11"/>
  <c r="A72" i="11"/>
  <c r="A74" i="11"/>
  <c r="A60" i="11"/>
  <c r="N169" i="11"/>
  <c r="N167" i="11"/>
  <c r="N164" i="11"/>
  <c r="N24" i="11"/>
  <c r="N22" i="11"/>
  <c r="N23" i="11"/>
  <c r="N21" i="11"/>
  <c r="N25" i="11"/>
  <c r="N26" i="11"/>
  <c r="N32" i="11"/>
  <c r="N33" i="11"/>
  <c r="N34" i="11"/>
  <c r="N35" i="11"/>
  <c r="N36" i="11"/>
  <c r="N20" i="11"/>
  <c r="N15" i="11"/>
  <c r="N14" i="11"/>
  <c r="N13" i="11"/>
  <c r="N12" i="11"/>
  <c r="N51" i="11"/>
  <c r="N50" i="11" s="1"/>
  <c r="N48" i="11"/>
  <c r="N47" i="11" s="1"/>
  <c r="H36" i="6" l="1"/>
  <c r="I26" i="11"/>
  <c r="D4" i="28"/>
  <c r="N29" i="11" l="1"/>
  <c r="I29" i="11"/>
  <c r="I2" i="33"/>
  <c r="C2" i="1"/>
  <c r="I3" i="11" l="1"/>
  <c r="I5" i="34" l="1"/>
  <c r="AB57" i="33"/>
  <c r="AF57" i="33"/>
  <c r="AG57" i="33"/>
  <c r="AH57" i="33"/>
  <c r="AI57" i="33"/>
  <c r="AJ57" i="33"/>
  <c r="AB58" i="33"/>
  <c r="AF58" i="33"/>
  <c r="AG58" i="33"/>
  <c r="AH58" i="33"/>
  <c r="AI58" i="33"/>
  <c r="AJ58" i="33"/>
  <c r="AB59" i="33"/>
  <c r="AB60" i="33"/>
  <c r="AB61" i="33"/>
  <c r="AB62" i="33"/>
  <c r="AB63" i="33"/>
  <c r="AB64" i="33"/>
  <c r="AB65" i="33"/>
  <c r="AB66" i="33"/>
  <c r="AB67" i="33"/>
  <c r="AB68" i="33"/>
  <c r="AB69" i="33"/>
  <c r="AB70" i="33"/>
  <c r="AB71" i="33"/>
  <c r="AB72" i="33"/>
  <c r="AB73" i="33"/>
  <c r="AB74" i="33"/>
  <c r="AB75" i="33"/>
  <c r="AB76" i="33"/>
  <c r="AB78" i="33" l="1"/>
  <c r="N29" i="33"/>
  <c r="H35" i="33" s="1"/>
  <c r="N27" i="11" l="1"/>
  <c r="N30" i="11"/>
  <c r="N31" i="11"/>
  <c r="N28" i="11" l="1"/>
  <c r="H37" i="11" s="1"/>
  <c r="L37" i="6"/>
  <c r="O9" i="26" s="1"/>
  <c r="AM59" i="6"/>
  <c r="AM60" i="6"/>
  <c r="AM61" i="6"/>
  <c r="AM62" i="6"/>
  <c r="AM63" i="6"/>
  <c r="AM64" i="6"/>
  <c r="AM65" i="6"/>
  <c r="AM66" i="6"/>
  <c r="AM67" i="6"/>
  <c r="AM68" i="6"/>
  <c r="AM69" i="6"/>
  <c r="AM70" i="6"/>
  <c r="AM71" i="6"/>
  <c r="AM72" i="6"/>
  <c r="AM73" i="6"/>
  <c r="AM74" i="6"/>
  <c r="AM75" i="6"/>
  <c r="AM76" i="6"/>
  <c r="AM77" i="6"/>
  <c r="AL58" i="6"/>
  <c r="N39" i="11"/>
  <c r="T4" i="26" s="1"/>
  <c r="AJ59" i="33" l="1"/>
  <c r="AJ60" i="33"/>
  <c r="AJ61" i="33"/>
  <c r="AJ62" i="33"/>
  <c r="AJ63" i="33"/>
  <c r="AJ64" i="33"/>
  <c r="AJ65" i="33"/>
  <c r="AJ66" i="33"/>
  <c r="AJ67" i="33"/>
  <c r="AJ68" i="33"/>
  <c r="AJ69" i="33"/>
  <c r="AJ70" i="33"/>
  <c r="AJ71" i="33"/>
  <c r="AJ72" i="33"/>
  <c r="AJ73" i="33"/>
  <c r="AJ74" i="33"/>
  <c r="AJ75" i="33"/>
  <c r="AJ76" i="33"/>
  <c r="AQ60" i="11"/>
  <c r="AI59" i="33"/>
  <c r="AI60" i="33"/>
  <c r="AI61" i="33"/>
  <c r="AI62" i="33"/>
  <c r="AI63" i="33"/>
  <c r="AI64" i="33"/>
  <c r="AI65" i="33"/>
  <c r="AI66" i="33"/>
  <c r="AI67" i="33"/>
  <c r="AI68" i="33"/>
  <c r="AI69" i="33"/>
  <c r="AI70" i="33"/>
  <c r="AI71" i="33"/>
  <c r="AI72" i="33"/>
  <c r="AI73" i="33"/>
  <c r="AI74" i="33"/>
  <c r="AI75" i="33"/>
  <c r="AI76" i="33"/>
  <c r="E5" i="34"/>
  <c r="N9" i="26"/>
  <c r="T86" i="6"/>
  <c r="C9" i="26"/>
  <c r="D9" i="26"/>
  <c r="AO75" i="11"/>
  <c r="G48" i="11"/>
  <c r="D4" i="26" s="1"/>
  <c r="N4" i="26"/>
  <c r="M4" i="26"/>
  <c r="T135" i="11"/>
  <c r="V88" i="11"/>
  <c r="AS61" i="11"/>
  <c r="AS62" i="11"/>
  <c r="AS63" i="11"/>
  <c r="AS64" i="11"/>
  <c r="AS65" i="11"/>
  <c r="AS66" i="11"/>
  <c r="AS67" i="11"/>
  <c r="AS68" i="11"/>
  <c r="AS69" i="11"/>
  <c r="AS70" i="11"/>
  <c r="AS71" i="11"/>
  <c r="AS72" i="11"/>
  <c r="AS73" i="11"/>
  <c r="AS74" i="11"/>
  <c r="AS75" i="11"/>
  <c r="AS76" i="11"/>
  <c r="AS77" i="11"/>
  <c r="AS78" i="11"/>
  <c r="AS79" i="11"/>
  <c r="AS60" i="11"/>
  <c r="AI77" i="33" l="1"/>
  <c r="AJ77" i="33"/>
  <c r="AS80" i="11"/>
  <c r="AL59" i="6" l="1"/>
  <c r="AL60" i="6"/>
  <c r="AL61" i="6"/>
  <c r="AL62" i="6"/>
  <c r="AL63" i="6"/>
  <c r="AL64" i="6"/>
  <c r="AL65" i="6"/>
  <c r="AL66" i="6"/>
  <c r="AL67" i="6"/>
  <c r="AL68" i="6"/>
  <c r="AL69" i="6"/>
  <c r="AL70" i="6"/>
  <c r="AL71" i="6"/>
  <c r="AL72" i="6"/>
  <c r="AL73" i="6"/>
  <c r="AL74" i="6"/>
  <c r="AL75" i="6"/>
  <c r="AL76" i="6"/>
  <c r="AL77" i="6"/>
  <c r="G77" i="6"/>
  <c r="N77" i="6" s="1"/>
  <c r="M77" i="6"/>
  <c r="O77" i="6"/>
  <c r="AO60" i="11"/>
  <c r="AO61" i="11"/>
  <c r="AP61" i="11"/>
  <c r="AQ61" i="11"/>
  <c r="AO62" i="11"/>
  <c r="AP62" i="11"/>
  <c r="AQ62" i="11"/>
  <c r="AO63" i="11"/>
  <c r="AP63" i="11"/>
  <c r="AQ63" i="11"/>
  <c r="AO64" i="11"/>
  <c r="AP64" i="11"/>
  <c r="AQ64" i="11"/>
  <c r="AO65" i="11"/>
  <c r="AP65" i="11"/>
  <c r="AQ65" i="11"/>
  <c r="AO66" i="11"/>
  <c r="AP66" i="11"/>
  <c r="AQ66" i="11"/>
  <c r="AO67" i="11"/>
  <c r="AP67" i="11"/>
  <c r="AQ67" i="11"/>
  <c r="AO68" i="11"/>
  <c r="AP68" i="11"/>
  <c r="AQ68" i="11"/>
  <c r="AO69" i="11"/>
  <c r="AP69" i="11"/>
  <c r="AQ69" i="11"/>
  <c r="AO70" i="11"/>
  <c r="AP70" i="11"/>
  <c r="AQ70" i="11"/>
  <c r="AO71" i="11"/>
  <c r="AP71" i="11"/>
  <c r="AQ71" i="11"/>
  <c r="AO72" i="11"/>
  <c r="AP72" i="11"/>
  <c r="AQ72" i="11"/>
  <c r="AO73" i="11"/>
  <c r="AP73" i="11"/>
  <c r="AQ73" i="11"/>
  <c r="AO74" i="11"/>
  <c r="AP74" i="11"/>
  <c r="AQ74" i="11"/>
  <c r="AP75" i="11"/>
  <c r="AQ75" i="11"/>
  <c r="AO76" i="11"/>
  <c r="AP76" i="11"/>
  <c r="AQ76" i="11"/>
  <c r="AO77" i="11"/>
  <c r="AP77" i="11"/>
  <c r="AQ77" i="11"/>
  <c r="AO78" i="11"/>
  <c r="AP78" i="11"/>
  <c r="AQ78" i="11"/>
  <c r="AO79" i="11"/>
  <c r="AP79" i="11"/>
  <c r="AQ79" i="11"/>
  <c r="AR68" i="11" l="1"/>
  <c r="AR70" i="11"/>
  <c r="AR65" i="11"/>
  <c r="AR66" i="11"/>
  <c r="AR72" i="11"/>
  <c r="AL78" i="6"/>
  <c r="P9" i="26" s="1"/>
  <c r="AR62" i="11"/>
  <c r="AR76" i="11"/>
  <c r="AR78" i="11"/>
  <c r="AR74" i="11"/>
  <c r="AR64" i="11"/>
  <c r="AR73" i="11"/>
  <c r="AR79" i="11"/>
  <c r="AG82" i="11"/>
  <c r="AO80" i="11"/>
  <c r="G4" i="26" s="1"/>
  <c r="AR75" i="11"/>
  <c r="AR69" i="11"/>
  <c r="AR61" i="11"/>
  <c r="AR67" i="11"/>
  <c r="AQ80" i="11"/>
  <c r="AR77" i="11"/>
  <c r="AR71" i="11"/>
  <c r="AR63" i="11"/>
  <c r="N60" i="11"/>
  <c r="H7" i="12"/>
  <c r="H8" i="12"/>
  <c r="H9" i="12"/>
  <c r="H10" i="12"/>
  <c r="H11" i="12"/>
  <c r="H12" i="12"/>
  <c r="H13" i="12"/>
  <c r="H14" i="12"/>
  <c r="H15" i="12"/>
  <c r="H16" i="12"/>
  <c r="H17" i="12"/>
  <c r="H18" i="12"/>
  <c r="H19" i="12"/>
  <c r="H20" i="12"/>
  <c r="H21" i="12"/>
  <c r="H22" i="12"/>
  <c r="H23" i="12"/>
  <c r="H24" i="12"/>
  <c r="H25" i="12"/>
  <c r="H6" i="12"/>
  <c r="N6" i="12" s="1"/>
  <c r="O6" i="12" s="1"/>
  <c r="H146" i="11"/>
  <c r="P88" i="11"/>
  <c r="I19" i="11"/>
  <c r="F9" i="11"/>
  <c r="J22" i="11" l="1"/>
  <c r="N9" i="11"/>
  <c r="J26" i="11"/>
  <c r="J28" i="11"/>
  <c r="J19" i="11"/>
  <c r="L19" i="11" s="1"/>
  <c r="O19" i="11" s="1"/>
  <c r="AP29" i="11" l="1"/>
  <c r="K5" i="34" l="1"/>
  <c r="J5" i="34"/>
  <c r="C14" i="26"/>
  <c r="B14" i="26"/>
  <c r="K9" i="26"/>
  <c r="J9" i="26"/>
  <c r="O25" i="12"/>
  <c r="N25" i="12"/>
  <c r="O24" i="12"/>
  <c r="N24" i="12"/>
  <c r="O23" i="12"/>
  <c r="N23" i="12"/>
  <c r="O22" i="12"/>
  <c r="N22" i="12"/>
  <c r="O21" i="12"/>
  <c r="N21" i="12"/>
  <c r="O20" i="12"/>
  <c r="N20" i="12"/>
  <c r="O19" i="12"/>
  <c r="N19" i="12"/>
  <c r="O18" i="12"/>
  <c r="N18" i="12"/>
  <c r="O17" i="12"/>
  <c r="N17" i="12"/>
  <c r="O16" i="12"/>
  <c r="N16" i="12"/>
  <c r="O15" i="12"/>
  <c r="N15" i="12"/>
  <c r="O14" i="12"/>
  <c r="N14" i="12"/>
  <c r="O13" i="12"/>
  <c r="N13" i="12"/>
  <c r="O12" i="12"/>
  <c r="N12" i="12"/>
  <c r="O11" i="12"/>
  <c r="N11" i="12"/>
  <c r="O10" i="12"/>
  <c r="N10" i="12"/>
  <c r="O9" i="12"/>
  <c r="N9" i="12"/>
  <c r="O8" i="12"/>
  <c r="N8" i="12"/>
  <c r="O7" i="12"/>
  <c r="N7" i="12"/>
  <c r="Q134" i="33"/>
  <c r="R134" i="33" s="1"/>
  <c r="P134" i="33"/>
  <c r="N134" i="33"/>
  <c r="O134" i="33" s="1"/>
  <c r="P133" i="33"/>
  <c r="N133" i="33"/>
  <c r="O133" i="33" s="1"/>
  <c r="P132" i="33"/>
  <c r="N132" i="33"/>
  <c r="O132" i="33" s="1"/>
  <c r="P131" i="33"/>
  <c r="Q131" i="33" s="1"/>
  <c r="R131" i="33" s="1"/>
  <c r="N131" i="33"/>
  <c r="O131" i="33" s="1"/>
  <c r="P130" i="33"/>
  <c r="Q130" i="33" s="1"/>
  <c r="R130" i="33" s="1"/>
  <c r="N130" i="33"/>
  <c r="O130" i="33" s="1"/>
  <c r="P129" i="33"/>
  <c r="N129" i="33"/>
  <c r="O129" i="33" s="1"/>
  <c r="P128" i="33"/>
  <c r="N128" i="33"/>
  <c r="O128" i="33" s="1"/>
  <c r="P127" i="33"/>
  <c r="Q127" i="33" s="1"/>
  <c r="R127" i="33" s="1"/>
  <c r="N127" i="33"/>
  <c r="O127" i="33" s="1"/>
  <c r="P126" i="33"/>
  <c r="Q126" i="33" s="1"/>
  <c r="R126" i="33" s="1"/>
  <c r="N126" i="33"/>
  <c r="O126" i="33" s="1"/>
  <c r="P125" i="33"/>
  <c r="N125" i="33"/>
  <c r="O125" i="33" s="1"/>
  <c r="P124" i="33"/>
  <c r="N124" i="33"/>
  <c r="O124" i="33" s="1"/>
  <c r="P123" i="33"/>
  <c r="Q123" i="33" s="1"/>
  <c r="R123" i="33" s="1"/>
  <c r="N123" i="33"/>
  <c r="O123" i="33" s="1"/>
  <c r="P122" i="33"/>
  <c r="Q122" i="33" s="1"/>
  <c r="R122" i="33" s="1"/>
  <c r="N122" i="33"/>
  <c r="O122" i="33" s="1"/>
  <c r="P121" i="33"/>
  <c r="N121" i="33"/>
  <c r="O121" i="33" s="1"/>
  <c r="P120" i="33"/>
  <c r="N120" i="33"/>
  <c r="O120" i="33" s="1"/>
  <c r="P119" i="33"/>
  <c r="Q119" i="33" s="1"/>
  <c r="R119" i="33" s="1"/>
  <c r="N119" i="33"/>
  <c r="O119" i="33" s="1"/>
  <c r="P118" i="33"/>
  <c r="Q118" i="33" s="1"/>
  <c r="R118" i="33" s="1"/>
  <c r="N118" i="33"/>
  <c r="O118" i="33" s="1"/>
  <c r="P117" i="33"/>
  <c r="N117" i="33"/>
  <c r="O117" i="33" s="1"/>
  <c r="P116" i="33"/>
  <c r="N116" i="33"/>
  <c r="O116" i="33" s="1"/>
  <c r="P115" i="33"/>
  <c r="Q115" i="33" s="1"/>
  <c r="R115" i="33" s="1"/>
  <c r="N115" i="33"/>
  <c r="O115" i="33" s="1"/>
  <c r="P114" i="33"/>
  <c r="Q114" i="33" s="1"/>
  <c r="R114" i="33" s="1"/>
  <c r="N114" i="33"/>
  <c r="O114" i="33" s="1"/>
  <c r="P113" i="33"/>
  <c r="N113" i="33"/>
  <c r="O113" i="33" s="1"/>
  <c r="P112" i="33"/>
  <c r="N112" i="33"/>
  <c r="O112" i="33" s="1"/>
  <c r="P111" i="33"/>
  <c r="Q111" i="33" s="1"/>
  <c r="R111" i="33" s="1"/>
  <c r="N111" i="33"/>
  <c r="O111" i="33" s="1"/>
  <c r="P110" i="33"/>
  <c r="Q110" i="33" s="1"/>
  <c r="R110" i="33" s="1"/>
  <c r="N110" i="33"/>
  <c r="O110" i="33" s="1"/>
  <c r="P109" i="33"/>
  <c r="N109" i="33"/>
  <c r="O109" i="33" s="1"/>
  <c r="P108" i="33"/>
  <c r="N108" i="33"/>
  <c r="O108" i="33" s="1"/>
  <c r="P107" i="33"/>
  <c r="Q107" i="33" s="1"/>
  <c r="R107" i="33" s="1"/>
  <c r="N107" i="33"/>
  <c r="O107" i="33" s="1"/>
  <c r="P106" i="33"/>
  <c r="Q106" i="33" s="1"/>
  <c r="R106" i="33" s="1"/>
  <c r="N106" i="33"/>
  <c r="O106" i="33" s="1"/>
  <c r="P105" i="33"/>
  <c r="N105" i="33"/>
  <c r="O105" i="33" s="1"/>
  <c r="P104" i="33"/>
  <c r="N104" i="33"/>
  <c r="O104" i="33" s="1"/>
  <c r="P103" i="33"/>
  <c r="Q103" i="33" s="1"/>
  <c r="R103" i="33" s="1"/>
  <c r="N103" i="33"/>
  <c r="O103" i="33" s="1"/>
  <c r="P102" i="33"/>
  <c r="Q102" i="33" s="1"/>
  <c r="R102" i="33" s="1"/>
  <c r="N102" i="33"/>
  <c r="O102" i="33" s="1"/>
  <c r="P101" i="33"/>
  <c r="N101" i="33"/>
  <c r="O101" i="33" s="1"/>
  <c r="P100" i="33"/>
  <c r="N100" i="33"/>
  <c r="O100" i="33" s="1"/>
  <c r="P99" i="33"/>
  <c r="Q99" i="33" s="1"/>
  <c r="R99" i="33" s="1"/>
  <c r="N99" i="33"/>
  <c r="O99" i="33" s="1"/>
  <c r="P98" i="33"/>
  <c r="Q98" i="33" s="1"/>
  <c r="R98" i="33" s="1"/>
  <c r="N98" i="33"/>
  <c r="O98" i="33" s="1"/>
  <c r="P97" i="33"/>
  <c r="N97" i="33"/>
  <c r="O97" i="33" s="1"/>
  <c r="P96" i="33"/>
  <c r="N96" i="33"/>
  <c r="O96" i="33" s="1"/>
  <c r="P95" i="33"/>
  <c r="Q95" i="33" s="1"/>
  <c r="R95" i="33" s="1"/>
  <c r="N95" i="33"/>
  <c r="O95" i="33" s="1"/>
  <c r="P94" i="33"/>
  <c r="Q94" i="33" s="1"/>
  <c r="R94" i="33" s="1"/>
  <c r="N94" i="33"/>
  <c r="O94" i="33" s="1"/>
  <c r="P93" i="33"/>
  <c r="N93" i="33"/>
  <c r="O93" i="33" s="1"/>
  <c r="P92" i="33"/>
  <c r="N92" i="33"/>
  <c r="O92" i="33" s="1"/>
  <c r="P91" i="33"/>
  <c r="Q91" i="33" s="1"/>
  <c r="R91" i="33" s="1"/>
  <c r="N91" i="33"/>
  <c r="O91" i="33" s="1"/>
  <c r="P90" i="33"/>
  <c r="Q90" i="33" s="1"/>
  <c r="R90" i="33" s="1"/>
  <c r="N90" i="33"/>
  <c r="O90" i="33" s="1"/>
  <c r="P89" i="33"/>
  <c r="N89" i="33"/>
  <c r="O89" i="33" s="1"/>
  <c r="P88" i="33"/>
  <c r="N88" i="33"/>
  <c r="O88" i="33" s="1"/>
  <c r="P87" i="33"/>
  <c r="Q87" i="33" s="1"/>
  <c r="R87" i="33" s="1"/>
  <c r="N87" i="33"/>
  <c r="O87" i="33" s="1"/>
  <c r="P86" i="33"/>
  <c r="Q86" i="33" s="1"/>
  <c r="R86" i="33" s="1"/>
  <c r="N86" i="33"/>
  <c r="O86" i="33" s="1"/>
  <c r="P85" i="33"/>
  <c r="N85" i="33"/>
  <c r="T83" i="33"/>
  <c r="S83" i="33"/>
  <c r="AH76" i="33"/>
  <c r="AG76" i="33"/>
  <c r="AF76" i="33"/>
  <c r="P76" i="33"/>
  <c r="U76" i="33" s="1"/>
  <c r="M76" i="33"/>
  <c r="G76" i="33"/>
  <c r="N76" i="33" s="1"/>
  <c r="AH75" i="33"/>
  <c r="AG75" i="33"/>
  <c r="P75" i="33"/>
  <c r="U75" i="33" s="1"/>
  <c r="M75" i="33"/>
  <c r="G75" i="33"/>
  <c r="N75" i="33" s="1"/>
  <c r="AH74" i="33"/>
  <c r="AG74" i="33"/>
  <c r="P74" i="33"/>
  <c r="M74" i="33"/>
  <c r="G74" i="33"/>
  <c r="N74" i="33" s="1"/>
  <c r="AH73" i="33"/>
  <c r="AG73" i="33"/>
  <c r="P73" i="33"/>
  <c r="M73" i="33"/>
  <c r="G73" i="33"/>
  <c r="N73" i="33" s="1"/>
  <c r="AH72" i="33"/>
  <c r="AG72" i="33"/>
  <c r="P72" i="33"/>
  <c r="AF72" i="33" s="1"/>
  <c r="M72" i="33"/>
  <c r="G72" i="33"/>
  <c r="N72" i="33" s="1"/>
  <c r="AH71" i="33"/>
  <c r="AG71" i="33"/>
  <c r="P71" i="33"/>
  <c r="U71" i="33" s="1"/>
  <c r="M71" i="33"/>
  <c r="G71" i="33"/>
  <c r="N71" i="33" s="1"/>
  <c r="AH70" i="33"/>
  <c r="AG70" i="33"/>
  <c r="P70" i="33"/>
  <c r="M70" i="33"/>
  <c r="G70" i="33"/>
  <c r="N70" i="33" s="1"/>
  <c r="AH69" i="33"/>
  <c r="AG69" i="33"/>
  <c r="P69" i="33"/>
  <c r="M69" i="33"/>
  <c r="G69" i="33"/>
  <c r="N69" i="33" s="1"/>
  <c r="AH68" i="33"/>
  <c r="AG68" i="33"/>
  <c r="P68" i="33"/>
  <c r="AF68" i="33" s="1"/>
  <c r="M68" i="33"/>
  <c r="G68" i="33"/>
  <c r="N68" i="33" s="1"/>
  <c r="AH67" i="33"/>
  <c r="AG67" i="33"/>
  <c r="P67" i="33"/>
  <c r="U67" i="33" s="1"/>
  <c r="M67" i="33"/>
  <c r="G67" i="33"/>
  <c r="N67" i="33" s="1"/>
  <c r="AH66" i="33"/>
  <c r="AG66" i="33"/>
  <c r="P66" i="33"/>
  <c r="AF66" i="33" s="1"/>
  <c r="M66" i="33"/>
  <c r="G66" i="33"/>
  <c r="N66" i="33" s="1"/>
  <c r="AH65" i="33"/>
  <c r="AG65" i="33"/>
  <c r="P65" i="33"/>
  <c r="M65" i="33"/>
  <c r="G65" i="33"/>
  <c r="N65" i="33" s="1"/>
  <c r="AH64" i="33"/>
  <c r="AG64" i="33"/>
  <c r="P64" i="33"/>
  <c r="AF64" i="33" s="1"/>
  <c r="M64" i="33"/>
  <c r="G64" i="33"/>
  <c r="N64" i="33" s="1"/>
  <c r="AH63" i="33"/>
  <c r="AG63" i="33"/>
  <c r="P63" i="33"/>
  <c r="U63" i="33" s="1"/>
  <c r="M63" i="33"/>
  <c r="G63" i="33"/>
  <c r="N63" i="33" s="1"/>
  <c r="AH62" i="33"/>
  <c r="AG62" i="33"/>
  <c r="P62" i="33"/>
  <c r="M62" i="33"/>
  <c r="G62" i="33"/>
  <c r="N62" i="33" s="1"/>
  <c r="AH61" i="33"/>
  <c r="AG61" i="33"/>
  <c r="P61" i="33"/>
  <c r="U61" i="33" s="1"/>
  <c r="M61" i="33"/>
  <c r="G61" i="33"/>
  <c r="N61" i="33" s="1"/>
  <c r="AH60" i="33"/>
  <c r="AG60" i="33"/>
  <c r="P60" i="33"/>
  <c r="AF60" i="33" s="1"/>
  <c r="M60" i="33"/>
  <c r="G60" i="33"/>
  <c r="N60" i="33" s="1"/>
  <c r="AH59" i="33"/>
  <c r="AG59" i="33"/>
  <c r="P59" i="33"/>
  <c r="U59" i="33" s="1"/>
  <c r="M59" i="33"/>
  <c r="G59" i="33"/>
  <c r="N59" i="33" s="1"/>
  <c r="P58" i="33"/>
  <c r="M58" i="33"/>
  <c r="G58" i="33"/>
  <c r="N58" i="33" s="1"/>
  <c r="P57" i="33"/>
  <c r="M57" i="33"/>
  <c r="G57" i="33"/>
  <c r="N57" i="33" s="1"/>
  <c r="D50" i="33"/>
  <c r="G49" i="33"/>
  <c r="E48" i="33"/>
  <c r="G46" i="33"/>
  <c r="D5" i="34" s="1"/>
  <c r="M37" i="33"/>
  <c r="Q5" i="34" s="1"/>
  <c r="AJ38" i="33"/>
  <c r="J34" i="33"/>
  <c r="I34" i="33"/>
  <c r="L34" i="33" s="1"/>
  <c r="J33" i="33"/>
  <c r="I33" i="33"/>
  <c r="L33" i="33" s="1"/>
  <c r="J32" i="33"/>
  <c r="I32" i="33"/>
  <c r="L32" i="33" s="1"/>
  <c r="J31" i="33"/>
  <c r="I31" i="33"/>
  <c r="L31" i="33" s="1"/>
  <c r="J30" i="33"/>
  <c r="I30" i="33"/>
  <c r="L30" i="33" s="1"/>
  <c r="I29" i="33"/>
  <c r="I28" i="33"/>
  <c r="I27" i="33"/>
  <c r="I26" i="33"/>
  <c r="I25" i="33"/>
  <c r="I24" i="33"/>
  <c r="I23" i="33"/>
  <c r="I22" i="33"/>
  <c r="I21" i="33"/>
  <c r="I20" i="33"/>
  <c r="I19" i="33"/>
  <c r="I18" i="33"/>
  <c r="I17" i="33"/>
  <c r="AM16" i="33"/>
  <c r="AG15" i="33"/>
  <c r="F15" i="33"/>
  <c r="AG14" i="33"/>
  <c r="N7" i="33"/>
  <c r="U136" i="6"/>
  <c r="V135" i="6"/>
  <c r="U135" i="6"/>
  <c r="T135" i="6"/>
  <c r="S135" i="6"/>
  <c r="R135" i="6"/>
  <c r="P135" i="6"/>
  <c r="Q135" i="6" s="1"/>
  <c r="V134" i="6"/>
  <c r="U134" i="6"/>
  <c r="T134" i="6"/>
  <c r="S134" i="6"/>
  <c r="R134" i="6"/>
  <c r="P134" i="6"/>
  <c r="Q134" i="6" s="1"/>
  <c r="V133" i="6"/>
  <c r="U133" i="6"/>
  <c r="T133" i="6"/>
  <c r="S133" i="6"/>
  <c r="R133" i="6"/>
  <c r="P133" i="6"/>
  <c r="Q133" i="6" s="1"/>
  <c r="V132" i="6"/>
  <c r="U132" i="6"/>
  <c r="T132" i="6"/>
  <c r="S132" i="6"/>
  <c r="R132" i="6"/>
  <c r="P132" i="6"/>
  <c r="Q132" i="6" s="1"/>
  <c r="V131" i="6"/>
  <c r="U131" i="6"/>
  <c r="T131" i="6"/>
  <c r="S131" i="6"/>
  <c r="R131" i="6"/>
  <c r="P131" i="6"/>
  <c r="Q131" i="6" s="1"/>
  <c r="V130" i="6"/>
  <c r="U130" i="6"/>
  <c r="T130" i="6"/>
  <c r="S130" i="6"/>
  <c r="R130" i="6"/>
  <c r="P130" i="6"/>
  <c r="Q130" i="6" s="1"/>
  <c r="V129" i="6"/>
  <c r="U129" i="6"/>
  <c r="T129" i="6"/>
  <c r="S129" i="6"/>
  <c r="R129" i="6"/>
  <c r="P129" i="6"/>
  <c r="Q129" i="6" s="1"/>
  <c r="V128" i="6"/>
  <c r="U128" i="6"/>
  <c r="T128" i="6"/>
  <c r="S128" i="6"/>
  <c r="R128" i="6"/>
  <c r="P128" i="6"/>
  <c r="Q128" i="6" s="1"/>
  <c r="V127" i="6"/>
  <c r="U127" i="6"/>
  <c r="T127" i="6"/>
  <c r="S127" i="6"/>
  <c r="R127" i="6"/>
  <c r="P127" i="6"/>
  <c r="Q127" i="6" s="1"/>
  <c r="V126" i="6"/>
  <c r="U126" i="6"/>
  <c r="T126" i="6"/>
  <c r="S126" i="6"/>
  <c r="R126" i="6"/>
  <c r="P126" i="6"/>
  <c r="Q126" i="6" s="1"/>
  <c r="V125" i="6"/>
  <c r="U125" i="6"/>
  <c r="T125" i="6"/>
  <c r="S125" i="6"/>
  <c r="R125" i="6"/>
  <c r="P125" i="6"/>
  <c r="Q125" i="6" s="1"/>
  <c r="V124" i="6"/>
  <c r="U124" i="6"/>
  <c r="T124" i="6"/>
  <c r="S124" i="6"/>
  <c r="R124" i="6"/>
  <c r="P124" i="6"/>
  <c r="Q124" i="6" s="1"/>
  <c r="V123" i="6"/>
  <c r="U123" i="6"/>
  <c r="T123" i="6"/>
  <c r="S123" i="6"/>
  <c r="R123" i="6"/>
  <c r="P123" i="6"/>
  <c r="Q123" i="6" s="1"/>
  <c r="V122" i="6"/>
  <c r="U122" i="6"/>
  <c r="T122" i="6"/>
  <c r="S122" i="6"/>
  <c r="R122" i="6"/>
  <c r="P122" i="6"/>
  <c r="Q122" i="6" s="1"/>
  <c r="V121" i="6"/>
  <c r="U121" i="6"/>
  <c r="T121" i="6"/>
  <c r="S121" i="6"/>
  <c r="R121" i="6"/>
  <c r="P121" i="6"/>
  <c r="Q121" i="6" s="1"/>
  <c r="V120" i="6"/>
  <c r="U120" i="6"/>
  <c r="T120" i="6"/>
  <c r="S120" i="6"/>
  <c r="R120" i="6"/>
  <c r="P120" i="6"/>
  <c r="Q120" i="6" s="1"/>
  <c r="V119" i="6"/>
  <c r="U119" i="6"/>
  <c r="T119" i="6"/>
  <c r="S119" i="6"/>
  <c r="R119" i="6"/>
  <c r="P119" i="6"/>
  <c r="Q119" i="6" s="1"/>
  <c r="V118" i="6"/>
  <c r="U118" i="6"/>
  <c r="T118" i="6"/>
  <c r="S118" i="6"/>
  <c r="R118" i="6"/>
  <c r="P118" i="6"/>
  <c r="Q118" i="6" s="1"/>
  <c r="V117" i="6"/>
  <c r="U117" i="6"/>
  <c r="T117" i="6"/>
  <c r="S117" i="6"/>
  <c r="R117" i="6"/>
  <c r="P117" i="6"/>
  <c r="Q117" i="6" s="1"/>
  <c r="V116" i="6"/>
  <c r="U116" i="6"/>
  <c r="T116" i="6"/>
  <c r="S116" i="6"/>
  <c r="R116" i="6"/>
  <c r="P116" i="6"/>
  <c r="Q116" i="6" s="1"/>
  <c r="V115" i="6"/>
  <c r="U115" i="6"/>
  <c r="T115" i="6"/>
  <c r="S115" i="6"/>
  <c r="R115" i="6"/>
  <c r="P115" i="6"/>
  <c r="Q115" i="6" s="1"/>
  <c r="V114" i="6"/>
  <c r="U114" i="6"/>
  <c r="T114" i="6"/>
  <c r="S114" i="6"/>
  <c r="R114" i="6"/>
  <c r="P114" i="6"/>
  <c r="Q114" i="6" s="1"/>
  <c r="V113" i="6"/>
  <c r="U113" i="6"/>
  <c r="T113" i="6"/>
  <c r="S113" i="6"/>
  <c r="R113" i="6"/>
  <c r="P113" i="6"/>
  <c r="Q113" i="6" s="1"/>
  <c r="V112" i="6"/>
  <c r="U112" i="6"/>
  <c r="T112" i="6"/>
  <c r="S112" i="6"/>
  <c r="R112" i="6"/>
  <c r="P112" i="6"/>
  <c r="Q112" i="6" s="1"/>
  <c r="V111" i="6"/>
  <c r="U111" i="6"/>
  <c r="T111" i="6"/>
  <c r="S111" i="6"/>
  <c r="R111" i="6"/>
  <c r="P111" i="6"/>
  <c r="Q111" i="6" s="1"/>
  <c r="V110" i="6"/>
  <c r="U110" i="6"/>
  <c r="T110" i="6"/>
  <c r="S110" i="6"/>
  <c r="R110" i="6"/>
  <c r="P110" i="6"/>
  <c r="Q110" i="6" s="1"/>
  <c r="V109" i="6"/>
  <c r="U109" i="6"/>
  <c r="T109" i="6"/>
  <c r="S109" i="6"/>
  <c r="R109" i="6"/>
  <c r="P109" i="6"/>
  <c r="Q109" i="6" s="1"/>
  <c r="V108" i="6"/>
  <c r="U108" i="6"/>
  <c r="T108" i="6"/>
  <c r="S108" i="6"/>
  <c r="R108" i="6"/>
  <c r="P108" i="6"/>
  <c r="Q108" i="6" s="1"/>
  <c r="V107" i="6"/>
  <c r="U107" i="6"/>
  <c r="T107" i="6"/>
  <c r="S107" i="6"/>
  <c r="R107" i="6"/>
  <c r="P107" i="6"/>
  <c r="Q107" i="6" s="1"/>
  <c r="V106" i="6"/>
  <c r="U106" i="6"/>
  <c r="T106" i="6"/>
  <c r="S106" i="6"/>
  <c r="R106" i="6"/>
  <c r="P106" i="6"/>
  <c r="Q106" i="6" s="1"/>
  <c r="V105" i="6"/>
  <c r="U105" i="6"/>
  <c r="T105" i="6"/>
  <c r="S105" i="6"/>
  <c r="R105" i="6"/>
  <c r="P105" i="6"/>
  <c r="Q105" i="6" s="1"/>
  <c r="V104" i="6"/>
  <c r="U104" i="6"/>
  <c r="T104" i="6"/>
  <c r="S104" i="6"/>
  <c r="R104" i="6"/>
  <c r="P104" i="6"/>
  <c r="Q104" i="6" s="1"/>
  <c r="V103" i="6"/>
  <c r="U103" i="6"/>
  <c r="T103" i="6"/>
  <c r="S103" i="6"/>
  <c r="R103" i="6"/>
  <c r="P103" i="6"/>
  <c r="Q103" i="6" s="1"/>
  <c r="V102" i="6"/>
  <c r="U102" i="6"/>
  <c r="T102" i="6"/>
  <c r="S102" i="6"/>
  <c r="R102" i="6"/>
  <c r="P102" i="6"/>
  <c r="Q102" i="6" s="1"/>
  <c r="V101" i="6"/>
  <c r="U101" i="6"/>
  <c r="T101" i="6"/>
  <c r="S101" i="6"/>
  <c r="R101" i="6"/>
  <c r="P101" i="6"/>
  <c r="Q101" i="6" s="1"/>
  <c r="V100" i="6"/>
  <c r="U100" i="6"/>
  <c r="T100" i="6"/>
  <c r="S100" i="6"/>
  <c r="R100" i="6"/>
  <c r="P100" i="6"/>
  <c r="Q100" i="6" s="1"/>
  <c r="V99" i="6"/>
  <c r="U99" i="6"/>
  <c r="T99" i="6"/>
  <c r="S99" i="6"/>
  <c r="R99" i="6"/>
  <c r="P99" i="6"/>
  <c r="Q99" i="6" s="1"/>
  <c r="V98" i="6"/>
  <c r="U98" i="6"/>
  <c r="T98" i="6"/>
  <c r="S98" i="6"/>
  <c r="R98" i="6"/>
  <c r="P98" i="6"/>
  <c r="Q98" i="6" s="1"/>
  <c r="V97" i="6"/>
  <c r="U97" i="6"/>
  <c r="T97" i="6"/>
  <c r="S97" i="6"/>
  <c r="R97" i="6"/>
  <c r="P97" i="6"/>
  <c r="Q97" i="6" s="1"/>
  <c r="V96" i="6"/>
  <c r="U96" i="6"/>
  <c r="T96" i="6"/>
  <c r="S96" i="6"/>
  <c r="R96" i="6"/>
  <c r="P96" i="6"/>
  <c r="Q96" i="6" s="1"/>
  <c r="V95" i="6"/>
  <c r="U95" i="6"/>
  <c r="T95" i="6"/>
  <c r="S95" i="6"/>
  <c r="R95" i="6"/>
  <c r="P95" i="6"/>
  <c r="Q95" i="6" s="1"/>
  <c r="V94" i="6"/>
  <c r="U94" i="6"/>
  <c r="T94" i="6"/>
  <c r="S94" i="6"/>
  <c r="R94" i="6"/>
  <c r="P94" i="6"/>
  <c r="Q94" i="6" s="1"/>
  <c r="V93" i="6"/>
  <c r="U93" i="6"/>
  <c r="T93" i="6"/>
  <c r="S93" i="6"/>
  <c r="R93" i="6"/>
  <c r="P93" i="6"/>
  <c r="Q93" i="6" s="1"/>
  <c r="V92" i="6"/>
  <c r="U92" i="6"/>
  <c r="T92" i="6"/>
  <c r="S92" i="6"/>
  <c r="R92" i="6"/>
  <c r="P92" i="6"/>
  <c r="Q92" i="6" s="1"/>
  <c r="V91" i="6"/>
  <c r="U91" i="6"/>
  <c r="T91" i="6"/>
  <c r="S91" i="6"/>
  <c r="R91" i="6"/>
  <c r="P91" i="6"/>
  <c r="Q91" i="6" s="1"/>
  <c r="V90" i="6"/>
  <c r="U90" i="6"/>
  <c r="T90" i="6"/>
  <c r="S90" i="6"/>
  <c r="R90" i="6"/>
  <c r="P90" i="6"/>
  <c r="Q90" i="6" s="1"/>
  <c r="V89" i="6"/>
  <c r="U89" i="6"/>
  <c r="T89" i="6"/>
  <c r="S89" i="6"/>
  <c r="R89" i="6"/>
  <c r="P89" i="6"/>
  <c r="Q89" i="6" s="1"/>
  <c r="V88" i="6"/>
  <c r="U88" i="6"/>
  <c r="T88" i="6"/>
  <c r="S88" i="6"/>
  <c r="R88" i="6"/>
  <c r="P88" i="6"/>
  <c r="Q88" i="6" s="1"/>
  <c r="V87" i="6"/>
  <c r="U87" i="6"/>
  <c r="T87" i="6"/>
  <c r="S87" i="6"/>
  <c r="R87" i="6"/>
  <c r="P87" i="6"/>
  <c r="Q87" i="6" s="1"/>
  <c r="V86" i="6"/>
  <c r="U86" i="6"/>
  <c r="S86" i="6"/>
  <c r="R86" i="6"/>
  <c r="P86" i="6"/>
  <c r="Q86" i="6" s="1"/>
  <c r="Z84" i="6"/>
  <c r="Y84" i="6"/>
  <c r="T77" i="6"/>
  <c r="T76" i="6"/>
  <c r="O76" i="6"/>
  <c r="AK76" i="6" s="1"/>
  <c r="M76" i="6"/>
  <c r="G76" i="6"/>
  <c r="N76" i="6" s="1"/>
  <c r="T75" i="6"/>
  <c r="O75" i="6"/>
  <c r="AK75" i="6" s="1"/>
  <c r="N75" i="6"/>
  <c r="M75" i="6"/>
  <c r="G75" i="6"/>
  <c r="T74" i="6"/>
  <c r="O74" i="6"/>
  <c r="AA74" i="6" s="1"/>
  <c r="M74" i="6"/>
  <c r="G74" i="6"/>
  <c r="N74" i="6" s="1"/>
  <c r="T73" i="6"/>
  <c r="O73" i="6"/>
  <c r="AK73" i="6" s="1"/>
  <c r="M73" i="6"/>
  <c r="G73" i="6"/>
  <c r="N73" i="6" s="1"/>
  <c r="T72" i="6"/>
  <c r="O72" i="6"/>
  <c r="AK72" i="6" s="1"/>
  <c r="M72" i="6"/>
  <c r="G72" i="6"/>
  <c r="N72" i="6" s="1"/>
  <c r="T71" i="6"/>
  <c r="O71" i="6"/>
  <c r="AK71" i="6" s="1"/>
  <c r="M71" i="6"/>
  <c r="G71" i="6"/>
  <c r="N71" i="6" s="1"/>
  <c r="T70" i="6"/>
  <c r="O70" i="6"/>
  <c r="AA70" i="6" s="1"/>
  <c r="M70" i="6"/>
  <c r="G70" i="6"/>
  <c r="N70" i="6" s="1"/>
  <c r="T69" i="6"/>
  <c r="O69" i="6"/>
  <c r="M69" i="6"/>
  <c r="G69" i="6"/>
  <c r="N69" i="6" s="1"/>
  <c r="T68" i="6"/>
  <c r="O68" i="6"/>
  <c r="AK68" i="6" s="1"/>
  <c r="M68" i="6"/>
  <c r="G68" i="6"/>
  <c r="N68" i="6" s="1"/>
  <c r="T67" i="6"/>
  <c r="O67" i="6"/>
  <c r="AK67" i="6" s="1"/>
  <c r="M67" i="6"/>
  <c r="G67" i="6"/>
  <c r="N67" i="6" s="1"/>
  <c r="T66" i="6"/>
  <c r="O66" i="6"/>
  <c r="AA66" i="6" s="1"/>
  <c r="M66" i="6"/>
  <c r="G66" i="6"/>
  <c r="N66" i="6" s="1"/>
  <c r="T65" i="6"/>
  <c r="O65" i="6"/>
  <c r="AK65" i="6" s="1"/>
  <c r="M65" i="6"/>
  <c r="G65" i="6"/>
  <c r="N65" i="6" s="1"/>
  <c r="T64" i="6"/>
  <c r="O64" i="6"/>
  <c r="AK64" i="6" s="1"/>
  <c r="M64" i="6"/>
  <c r="G64" i="6"/>
  <c r="N64" i="6" s="1"/>
  <c r="T63" i="6"/>
  <c r="O63" i="6"/>
  <c r="AK63" i="6" s="1"/>
  <c r="M63" i="6"/>
  <c r="G63" i="6"/>
  <c r="N63" i="6" s="1"/>
  <c r="T62" i="6"/>
  <c r="O62" i="6"/>
  <c r="AA62" i="6" s="1"/>
  <c r="M62" i="6"/>
  <c r="G62" i="6"/>
  <c r="N62" i="6" s="1"/>
  <c r="T61" i="6"/>
  <c r="O61" i="6"/>
  <c r="AK61" i="6" s="1"/>
  <c r="M61" i="6"/>
  <c r="G61" i="6"/>
  <c r="N61" i="6" s="1"/>
  <c r="T60" i="6"/>
  <c r="O60" i="6"/>
  <c r="AK60" i="6" s="1"/>
  <c r="M60" i="6"/>
  <c r="G60" i="6"/>
  <c r="N60" i="6" s="1"/>
  <c r="T59" i="6"/>
  <c r="O59" i="6"/>
  <c r="AK59" i="6" s="1"/>
  <c r="M59" i="6"/>
  <c r="G59" i="6"/>
  <c r="N59" i="6" s="1"/>
  <c r="M58" i="6"/>
  <c r="G58" i="6"/>
  <c r="N58" i="6" s="1"/>
  <c r="O58" i="6" s="1"/>
  <c r="AM58" i="6" s="1"/>
  <c r="AM78" i="6" s="1"/>
  <c r="Q9" i="26" s="1"/>
  <c r="R9" i="26" s="1"/>
  <c r="H8" i="32" s="1"/>
  <c r="D51" i="6"/>
  <c r="G50" i="6"/>
  <c r="E49" i="6"/>
  <c r="G47" i="6"/>
  <c r="AE36" i="6"/>
  <c r="J35" i="6"/>
  <c r="I35" i="6"/>
  <c r="K35" i="6" s="1"/>
  <c r="J34" i="6"/>
  <c r="I34" i="6"/>
  <c r="K34" i="6" s="1"/>
  <c r="J33" i="6"/>
  <c r="I33" i="6"/>
  <c r="K33" i="6" s="1"/>
  <c r="J32" i="6"/>
  <c r="I32" i="6"/>
  <c r="K32" i="6" s="1"/>
  <c r="J31" i="6"/>
  <c r="I31" i="6"/>
  <c r="K31" i="6" s="1"/>
  <c r="I30" i="6"/>
  <c r="I29" i="6"/>
  <c r="I28" i="6"/>
  <c r="I27" i="6"/>
  <c r="I26" i="6"/>
  <c r="I24" i="6"/>
  <c r="I23" i="6"/>
  <c r="I22" i="6"/>
  <c r="I21" i="6"/>
  <c r="I20" i="6"/>
  <c r="I19" i="6"/>
  <c r="I18" i="6"/>
  <c r="F16" i="6"/>
  <c r="AQ12" i="6"/>
  <c r="AQ11" i="6"/>
  <c r="AQ9" i="6"/>
  <c r="AQ8" i="6"/>
  <c r="N8" i="6"/>
  <c r="H153" i="11"/>
  <c r="H152" i="11"/>
  <c r="H151" i="11"/>
  <c r="H150" i="11"/>
  <c r="H149" i="11"/>
  <c r="H148" i="11"/>
  <c r="H147" i="11"/>
  <c r="V137" i="11"/>
  <c r="U137" i="11"/>
  <c r="T137" i="11"/>
  <c r="S137" i="11"/>
  <c r="R137" i="11"/>
  <c r="P137" i="11"/>
  <c r="Q137" i="11" s="1"/>
  <c r="V136" i="11"/>
  <c r="U136" i="11"/>
  <c r="T136" i="11"/>
  <c r="S136" i="11"/>
  <c r="R136" i="11"/>
  <c r="P136" i="11"/>
  <c r="Q136" i="11" s="1"/>
  <c r="V135" i="11"/>
  <c r="U135" i="11"/>
  <c r="S135" i="11"/>
  <c r="R135" i="11"/>
  <c r="P135" i="11"/>
  <c r="Q135" i="11" s="1"/>
  <c r="V134" i="11"/>
  <c r="U134" i="11"/>
  <c r="T134" i="11"/>
  <c r="S134" i="11"/>
  <c r="R134" i="11"/>
  <c r="P134" i="11"/>
  <c r="Q134" i="11" s="1"/>
  <c r="V133" i="11"/>
  <c r="U133" i="11"/>
  <c r="T133" i="11"/>
  <c r="S133" i="11"/>
  <c r="R133" i="11"/>
  <c r="P133" i="11"/>
  <c r="Q133" i="11" s="1"/>
  <c r="V132" i="11"/>
  <c r="U132" i="11"/>
  <c r="T132" i="11"/>
  <c r="S132" i="11"/>
  <c r="R132" i="11"/>
  <c r="P132" i="11"/>
  <c r="Q132" i="11" s="1"/>
  <c r="V131" i="11"/>
  <c r="U131" i="11"/>
  <c r="T131" i="11"/>
  <c r="S131" i="11"/>
  <c r="R131" i="11"/>
  <c r="P131" i="11"/>
  <c r="Q131" i="11" s="1"/>
  <c r="V130" i="11"/>
  <c r="U130" i="11"/>
  <c r="T130" i="11"/>
  <c r="S130" i="11"/>
  <c r="R130" i="11"/>
  <c r="P130" i="11"/>
  <c r="Q130" i="11" s="1"/>
  <c r="V129" i="11"/>
  <c r="U129" i="11"/>
  <c r="T129" i="11"/>
  <c r="S129" i="11"/>
  <c r="R129" i="11"/>
  <c r="P129" i="11"/>
  <c r="Q129" i="11" s="1"/>
  <c r="V128" i="11"/>
  <c r="U128" i="11"/>
  <c r="T128" i="11"/>
  <c r="S128" i="11"/>
  <c r="R128" i="11"/>
  <c r="P128" i="11"/>
  <c r="Q128" i="11" s="1"/>
  <c r="V127" i="11"/>
  <c r="U127" i="11"/>
  <c r="T127" i="11"/>
  <c r="S127" i="11"/>
  <c r="R127" i="11"/>
  <c r="P127" i="11"/>
  <c r="Q127" i="11" s="1"/>
  <c r="V126" i="11"/>
  <c r="U126" i="11"/>
  <c r="T126" i="11"/>
  <c r="S126" i="11"/>
  <c r="R126" i="11"/>
  <c r="P126" i="11"/>
  <c r="Q126" i="11" s="1"/>
  <c r="V125" i="11"/>
  <c r="U125" i="11"/>
  <c r="T125" i="11"/>
  <c r="S125" i="11"/>
  <c r="R125" i="11"/>
  <c r="P125" i="11"/>
  <c r="Q125" i="11" s="1"/>
  <c r="V124" i="11"/>
  <c r="U124" i="11"/>
  <c r="T124" i="11"/>
  <c r="S124" i="11"/>
  <c r="R124" i="11"/>
  <c r="P124" i="11"/>
  <c r="Q124" i="11" s="1"/>
  <c r="V123" i="11"/>
  <c r="U123" i="11"/>
  <c r="T123" i="11"/>
  <c r="S123" i="11"/>
  <c r="R123" i="11"/>
  <c r="P123" i="11"/>
  <c r="Q123" i="11" s="1"/>
  <c r="V122" i="11"/>
  <c r="U122" i="11"/>
  <c r="T122" i="11"/>
  <c r="S122" i="11"/>
  <c r="R122" i="11"/>
  <c r="P122" i="11"/>
  <c r="Q122" i="11" s="1"/>
  <c r="V121" i="11"/>
  <c r="U121" i="11"/>
  <c r="T121" i="11"/>
  <c r="S121" i="11"/>
  <c r="R121" i="11"/>
  <c r="P121" i="11"/>
  <c r="Q121" i="11" s="1"/>
  <c r="V120" i="11"/>
  <c r="U120" i="11"/>
  <c r="T120" i="11"/>
  <c r="S120" i="11"/>
  <c r="R120" i="11"/>
  <c r="P120" i="11"/>
  <c r="Q120" i="11" s="1"/>
  <c r="V119" i="11"/>
  <c r="U119" i="11"/>
  <c r="T119" i="11"/>
  <c r="S119" i="11"/>
  <c r="R119" i="11"/>
  <c r="P119" i="11"/>
  <c r="Q119" i="11" s="1"/>
  <c r="V118" i="11"/>
  <c r="U118" i="11"/>
  <c r="T118" i="11"/>
  <c r="S118" i="11"/>
  <c r="R118" i="11"/>
  <c r="P118" i="11"/>
  <c r="Q118" i="11" s="1"/>
  <c r="V117" i="11"/>
  <c r="U117" i="11"/>
  <c r="T117" i="11"/>
  <c r="S117" i="11"/>
  <c r="R117" i="11"/>
  <c r="P117" i="11"/>
  <c r="Q117" i="11" s="1"/>
  <c r="V116" i="11"/>
  <c r="U116" i="11"/>
  <c r="T116" i="11"/>
  <c r="S116" i="11"/>
  <c r="R116" i="11"/>
  <c r="P116" i="11"/>
  <c r="Q116" i="11" s="1"/>
  <c r="V115" i="11"/>
  <c r="U115" i="11"/>
  <c r="T115" i="11"/>
  <c r="S115" i="11"/>
  <c r="R115" i="11"/>
  <c r="P115" i="11"/>
  <c r="Q115" i="11" s="1"/>
  <c r="V114" i="11"/>
  <c r="U114" i="11"/>
  <c r="T114" i="11"/>
  <c r="S114" i="11"/>
  <c r="R114" i="11"/>
  <c r="P114" i="11"/>
  <c r="Q114" i="11" s="1"/>
  <c r="V113" i="11"/>
  <c r="U113" i="11"/>
  <c r="T113" i="11"/>
  <c r="S113" i="11"/>
  <c r="R113" i="11"/>
  <c r="P113" i="11"/>
  <c r="Q113" i="11" s="1"/>
  <c r="V112" i="11"/>
  <c r="U112" i="11"/>
  <c r="T112" i="11"/>
  <c r="S112" i="11"/>
  <c r="R112" i="11"/>
  <c r="P112" i="11"/>
  <c r="Q112" i="11" s="1"/>
  <c r="V111" i="11"/>
  <c r="U111" i="11"/>
  <c r="T111" i="11"/>
  <c r="S111" i="11"/>
  <c r="R111" i="11"/>
  <c r="P111" i="11"/>
  <c r="Q111" i="11" s="1"/>
  <c r="V110" i="11"/>
  <c r="U110" i="11"/>
  <c r="T110" i="11"/>
  <c r="S110" i="11"/>
  <c r="R110" i="11"/>
  <c r="P110" i="11"/>
  <c r="Q110" i="11" s="1"/>
  <c r="V109" i="11"/>
  <c r="U109" i="11"/>
  <c r="T109" i="11"/>
  <c r="S109" i="11"/>
  <c r="R109" i="11"/>
  <c r="P109" i="11"/>
  <c r="Q109" i="11" s="1"/>
  <c r="V108" i="11"/>
  <c r="U108" i="11"/>
  <c r="T108" i="11"/>
  <c r="S108" i="11"/>
  <c r="R108" i="11"/>
  <c r="P108" i="11"/>
  <c r="Q108" i="11" s="1"/>
  <c r="V107" i="11"/>
  <c r="U107" i="11"/>
  <c r="T107" i="11"/>
  <c r="S107" i="11"/>
  <c r="R107" i="11"/>
  <c r="P107" i="11"/>
  <c r="Q107" i="11" s="1"/>
  <c r="V106" i="11"/>
  <c r="U106" i="11"/>
  <c r="T106" i="11"/>
  <c r="S106" i="11"/>
  <c r="R106" i="11"/>
  <c r="P106" i="11"/>
  <c r="Q106" i="11" s="1"/>
  <c r="V105" i="11"/>
  <c r="U105" i="11"/>
  <c r="T105" i="11"/>
  <c r="S105" i="11"/>
  <c r="R105" i="11"/>
  <c r="P105" i="11"/>
  <c r="Q105" i="11" s="1"/>
  <c r="V104" i="11"/>
  <c r="U104" i="11"/>
  <c r="T104" i="11"/>
  <c r="S104" i="11"/>
  <c r="R104" i="11"/>
  <c r="P104" i="11"/>
  <c r="Q104" i="11" s="1"/>
  <c r="V103" i="11"/>
  <c r="U103" i="11"/>
  <c r="T103" i="11"/>
  <c r="S103" i="11"/>
  <c r="R103" i="11"/>
  <c r="P103" i="11"/>
  <c r="Q103" i="11" s="1"/>
  <c r="V102" i="11"/>
  <c r="U102" i="11"/>
  <c r="T102" i="11"/>
  <c r="S102" i="11"/>
  <c r="R102" i="11"/>
  <c r="P102" i="11"/>
  <c r="Q102" i="11" s="1"/>
  <c r="V101" i="11"/>
  <c r="U101" i="11"/>
  <c r="T101" i="11"/>
  <c r="S101" i="11"/>
  <c r="R101" i="11"/>
  <c r="P101" i="11"/>
  <c r="Q101" i="11" s="1"/>
  <c r="V100" i="11"/>
  <c r="U100" i="11"/>
  <c r="T100" i="11"/>
  <c r="S100" i="11"/>
  <c r="R100" i="11"/>
  <c r="P100" i="11"/>
  <c r="Q100" i="11" s="1"/>
  <c r="V99" i="11"/>
  <c r="U99" i="11"/>
  <c r="T99" i="11"/>
  <c r="S99" i="11"/>
  <c r="R99" i="11"/>
  <c r="P99" i="11"/>
  <c r="Q99" i="11" s="1"/>
  <c r="V98" i="11"/>
  <c r="U98" i="11"/>
  <c r="T98" i="11"/>
  <c r="S98" i="11"/>
  <c r="R98" i="11"/>
  <c r="P98" i="11"/>
  <c r="Q98" i="11" s="1"/>
  <c r="V97" i="11"/>
  <c r="U97" i="11"/>
  <c r="T97" i="11"/>
  <c r="S97" i="11"/>
  <c r="R97" i="11"/>
  <c r="P97" i="11"/>
  <c r="Q97" i="11" s="1"/>
  <c r="V96" i="11"/>
  <c r="U96" i="11"/>
  <c r="T96" i="11"/>
  <c r="S96" i="11"/>
  <c r="R96" i="11"/>
  <c r="P96" i="11"/>
  <c r="Q96" i="11" s="1"/>
  <c r="V95" i="11"/>
  <c r="U95" i="11"/>
  <c r="T95" i="11"/>
  <c r="S95" i="11"/>
  <c r="R95" i="11"/>
  <c r="P95" i="11"/>
  <c r="Q95" i="11" s="1"/>
  <c r="V94" i="11"/>
  <c r="U94" i="11"/>
  <c r="T94" i="11"/>
  <c r="S94" i="11"/>
  <c r="R94" i="11"/>
  <c r="P94" i="11"/>
  <c r="Q94" i="11" s="1"/>
  <c r="V93" i="11"/>
  <c r="U93" i="11"/>
  <c r="T93" i="11"/>
  <c r="S93" i="11"/>
  <c r="R93" i="11"/>
  <c r="P93" i="11"/>
  <c r="Q93" i="11" s="1"/>
  <c r="V92" i="11"/>
  <c r="U92" i="11"/>
  <c r="T92" i="11"/>
  <c r="S92" i="11"/>
  <c r="R92" i="11"/>
  <c r="P92" i="11"/>
  <c r="Q92" i="11" s="1"/>
  <c r="V91" i="11"/>
  <c r="U91" i="11"/>
  <c r="T91" i="11"/>
  <c r="S91" i="11"/>
  <c r="R91" i="11"/>
  <c r="P91" i="11"/>
  <c r="Q91" i="11" s="1"/>
  <c r="V90" i="11"/>
  <c r="U90" i="11"/>
  <c r="T90" i="11"/>
  <c r="S90" i="11"/>
  <c r="R90" i="11"/>
  <c r="P90" i="11"/>
  <c r="Q90" i="11" s="1"/>
  <c r="V89" i="11"/>
  <c r="U89" i="11"/>
  <c r="T89" i="11"/>
  <c r="S89" i="11"/>
  <c r="R89" i="11"/>
  <c r="P89" i="11"/>
  <c r="Q89" i="11" s="1"/>
  <c r="U88" i="11"/>
  <c r="T88" i="11"/>
  <c r="S88" i="11"/>
  <c r="R88" i="11"/>
  <c r="Q88" i="11"/>
  <c r="Z86" i="11"/>
  <c r="Q79" i="11"/>
  <c r="O79" i="11"/>
  <c r="N79" i="11"/>
  <c r="H79" i="11"/>
  <c r="Q78" i="11"/>
  <c r="O78" i="11"/>
  <c r="N78" i="11"/>
  <c r="H78" i="11"/>
  <c r="Q77" i="11"/>
  <c r="O77" i="11"/>
  <c r="N77" i="11"/>
  <c r="H77" i="11"/>
  <c r="Q76" i="11"/>
  <c r="O76" i="11"/>
  <c r="N76" i="11"/>
  <c r="H76" i="11"/>
  <c r="Q75" i="11"/>
  <c r="O75" i="11"/>
  <c r="N75" i="11"/>
  <c r="H75" i="11"/>
  <c r="Q74" i="11"/>
  <c r="O74" i="11"/>
  <c r="N74" i="11"/>
  <c r="H74" i="11"/>
  <c r="Q73" i="11"/>
  <c r="O73" i="11"/>
  <c r="N73" i="11"/>
  <c r="H73" i="11"/>
  <c r="Q72" i="11"/>
  <c r="O72" i="11"/>
  <c r="N72" i="11"/>
  <c r="H72" i="11"/>
  <c r="Q71" i="11"/>
  <c r="O71" i="11"/>
  <c r="N71" i="11"/>
  <c r="H71" i="11"/>
  <c r="Q70" i="11"/>
  <c r="O70" i="11"/>
  <c r="N70" i="11"/>
  <c r="H70" i="11"/>
  <c r="Q69" i="11"/>
  <c r="O69" i="11"/>
  <c r="N69" i="11"/>
  <c r="H69" i="11"/>
  <c r="Q68" i="11"/>
  <c r="O68" i="11"/>
  <c r="N68" i="11"/>
  <c r="H68" i="11"/>
  <c r="Q67" i="11"/>
  <c r="O67" i="11"/>
  <c r="N67" i="11"/>
  <c r="H67" i="11"/>
  <c r="Q66" i="11"/>
  <c r="O66" i="11"/>
  <c r="N66" i="11"/>
  <c r="H66" i="11"/>
  <c r="Q65" i="11"/>
  <c r="O65" i="11"/>
  <c r="N65" i="11"/>
  <c r="H65" i="11"/>
  <c r="Q64" i="11"/>
  <c r="O64" i="11"/>
  <c r="N64" i="11"/>
  <c r="H64" i="11"/>
  <c r="Q63" i="11"/>
  <c r="O63" i="11"/>
  <c r="N63" i="11"/>
  <c r="H63" i="11"/>
  <c r="Q62" i="11"/>
  <c r="O62" i="11"/>
  <c r="N62" i="11"/>
  <c r="H62" i="11"/>
  <c r="Q61" i="11"/>
  <c r="O61" i="11"/>
  <c r="N61" i="11"/>
  <c r="H61" i="11"/>
  <c r="H60" i="11"/>
  <c r="O60" i="11" s="1"/>
  <c r="Q60" i="11" s="1"/>
  <c r="AP60" i="11" s="1"/>
  <c r="D52" i="11"/>
  <c r="G51" i="11"/>
  <c r="E4" i="26" s="1"/>
  <c r="E50" i="11"/>
  <c r="P37" i="11"/>
  <c r="J36" i="11"/>
  <c r="I36" i="11"/>
  <c r="L36" i="11" s="1"/>
  <c r="J35" i="11"/>
  <c r="I35" i="11"/>
  <c r="L35" i="11" s="1"/>
  <c r="J34" i="11"/>
  <c r="I34" i="11"/>
  <c r="L34" i="11" s="1"/>
  <c r="J33" i="11"/>
  <c r="I33" i="11"/>
  <c r="L33" i="11" s="1"/>
  <c r="J32" i="11"/>
  <c r="I32" i="11"/>
  <c r="L32" i="11" s="1"/>
  <c r="J31" i="11"/>
  <c r="I31" i="11"/>
  <c r="J30" i="11"/>
  <c r="I30" i="11"/>
  <c r="J29" i="11"/>
  <c r="I28" i="11"/>
  <c r="J27" i="11"/>
  <c r="I27" i="11"/>
  <c r="J25" i="11"/>
  <c r="I25" i="11"/>
  <c r="J24" i="11"/>
  <c r="I24" i="11"/>
  <c r="J23" i="11"/>
  <c r="I23" i="11"/>
  <c r="I22" i="11"/>
  <c r="J21" i="11"/>
  <c r="I21" i="11"/>
  <c r="J20" i="11"/>
  <c r="I20" i="11"/>
  <c r="F17" i="11"/>
  <c r="K13" i="1"/>
  <c r="K12" i="1"/>
  <c r="E11" i="1"/>
  <c r="E13" i="1" s="1"/>
  <c r="L13" i="33" l="1"/>
  <c r="J25" i="33"/>
  <c r="O31" i="33"/>
  <c r="O33" i="33"/>
  <c r="J28" i="6"/>
  <c r="J21" i="6"/>
  <c r="J22" i="6"/>
  <c r="K22" i="6" s="1"/>
  <c r="O85" i="33"/>
  <c r="N38" i="11"/>
  <c r="I2" i="11" s="1"/>
  <c r="K14" i="6"/>
  <c r="J20" i="6"/>
  <c r="K20" i="6" s="1"/>
  <c r="J26" i="6"/>
  <c r="K26" i="6" s="1"/>
  <c r="J30" i="6"/>
  <c r="K30" i="6" s="1"/>
  <c r="L20" i="11"/>
  <c r="O20" i="11" s="1"/>
  <c r="L22" i="11"/>
  <c r="O22" i="11" s="1"/>
  <c r="L24" i="11"/>
  <c r="O24" i="11" s="1"/>
  <c r="L26" i="11"/>
  <c r="O26" i="11" s="1"/>
  <c r="L28" i="11"/>
  <c r="O28" i="11" s="1"/>
  <c r="L30" i="11"/>
  <c r="O30" i="11" s="1"/>
  <c r="O32" i="11"/>
  <c r="O34" i="11"/>
  <c r="O36" i="11"/>
  <c r="AE31" i="6"/>
  <c r="O31" i="6"/>
  <c r="AE33" i="6"/>
  <c r="O33" i="6"/>
  <c r="AE35" i="6"/>
  <c r="O35" i="6"/>
  <c r="J17" i="33"/>
  <c r="L17" i="33" s="1"/>
  <c r="J19" i="33"/>
  <c r="L19" i="33" s="1"/>
  <c r="J21" i="33"/>
  <c r="L21" i="33" s="1"/>
  <c r="J23" i="33"/>
  <c r="L23" i="33" s="1"/>
  <c r="J27" i="33"/>
  <c r="L27" i="33" s="1"/>
  <c r="J29" i="33"/>
  <c r="L29" i="33" s="1"/>
  <c r="J19" i="6"/>
  <c r="K19" i="6" s="1"/>
  <c r="K21" i="6"/>
  <c r="J23" i="6"/>
  <c r="K23" i="6" s="1"/>
  <c r="J25" i="6"/>
  <c r="K25" i="6" s="1"/>
  <c r="J27" i="6"/>
  <c r="K27" i="6" s="1"/>
  <c r="J29" i="6"/>
  <c r="K29" i="6" s="1"/>
  <c r="AH71" i="6"/>
  <c r="O32" i="33"/>
  <c r="O34" i="33"/>
  <c r="L21" i="11"/>
  <c r="O21" i="11" s="1"/>
  <c r="L23" i="11"/>
  <c r="O23" i="11" s="1"/>
  <c r="L25" i="11"/>
  <c r="O25" i="11" s="1"/>
  <c r="L27" i="11"/>
  <c r="O27" i="11" s="1"/>
  <c r="L29" i="11"/>
  <c r="O29" i="11" s="1"/>
  <c r="L31" i="11"/>
  <c r="O31" i="11" s="1"/>
  <c r="O33" i="11"/>
  <c r="O35" i="11"/>
  <c r="AE32" i="6"/>
  <c r="O32" i="6"/>
  <c r="AE34" i="6"/>
  <c r="O34" i="6"/>
  <c r="J18" i="33"/>
  <c r="L18" i="33" s="1"/>
  <c r="J20" i="33"/>
  <c r="L20" i="33" s="1"/>
  <c r="J22" i="33"/>
  <c r="L22" i="33" s="1"/>
  <c r="J24" i="33"/>
  <c r="L24" i="33" s="1"/>
  <c r="J26" i="33"/>
  <c r="L26" i="33" s="1"/>
  <c r="J28" i="33"/>
  <c r="L28" i="33" s="1"/>
  <c r="O30" i="33"/>
  <c r="K24" i="6"/>
  <c r="AR60" i="11"/>
  <c r="AR80" i="11" s="1"/>
  <c r="AP80" i="11"/>
  <c r="Q82" i="11"/>
  <c r="F4" i="26" s="1"/>
  <c r="J18" i="6"/>
  <c r="AH74" i="6"/>
  <c r="O80" i="6"/>
  <c r="E9" i="26" s="1"/>
  <c r="AH63" i="6"/>
  <c r="V137" i="6"/>
  <c r="H9" i="26" s="1"/>
  <c r="T137" i="6"/>
  <c r="I9" i="26" s="1"/>
  <c r="AO43" i="11"/>
  <c r="AO45" i="11"/>
  <c r="V139" i="11"/>
  <c r="J4" i="26" s="1"/>
  <c r="T139" i="11"/>
  <c r="K4" i="26" s="1"/>
  <c r="J38" i="11"/>
  <c r="U72" i="33"/>
  <c r="AH77" i="33"/>
  <c r="U60" i="33"/>
  <c r="U68" i="33"/>
  <c r="AF75" i="33"/>
  <c r="U64" i="33"/>
  <c r="P78" i="33"/>
  <c r="F5" i="34" s="1"/>
  <c r="AF71" i="33"/>
  <c r="AG77" i="33"/>
  <c r="AF59" i="33"/>
  <c r="AF63" i="33"/>
  <c r="AF67" i="33"/>
  <c r="AA60" i="6"/>
  <c r="AH62" i="6"/>
  <c r="AA71" i="6"/>
  <c r="AA58" i="6"/>
  <c r="AK58" i="6"/>
  <c r="AA59" i="6"/>
  <c r="AH59" i="6"/>
  <c r="AA63" i="6"/>
  <c r="AH66" i="6"/>
  <c r="AA72" i="6"/>
  <c r="AA68" i="6"/>
  <c r="AH70" i="6"/>
  <c r="AA76" i="6"/>
  <c r="AH58" i="6"/>
  <c r="AA64" i="6"/>
  <c r="AA67" i="6"/>
  <c r="AA75" i="6"/>
  <c r="AH67" i="6"/>
  <c r="AH75" i="6"/>
  <c r="AH77" i="6"/>
  <c r="AJ62" i="11"/>
  <c r="AN62" i="11"/>
  <c r="AJ64" i="11"/>
  <c r="AN64" i="11"/>
  <c r="AN67" i="11"/>
  <c r="AJ67" i="11"/>
  <c r="AJ70" i="11"/>
  <c r="AN70" i="11"/>
  <c r="AN73" i="11"/>
  <c r="AJ73" i="11"/>
  <c r="AJ76" i="11"/>
  <c r="AN76" i="11"/>
  <c r="AJ78" i="11"/>
  <c r="AN78" i="11"/>
  <c r="AN61" i="11"/>
  <c r="AJ61" i="11"/>
  <c r="AN65" i="11"/>
  <c r="AJ65" i="11"/>
  <c r="AJ68" i="11"/>
  <c r="AN68" i="11"/>
  <c r="AN71" i="11"/>
  <c r="AJ71" i="11"/>
  <c r="AJ74" i="11"/>
  <c r="AN74" i="11"/>
  <c r="AN77" i="11"/>
  <c r="AJ77" i="11"/>
  <c r="AN63" i="11"/>
  <c r="AJ63" i="11"/>
  <c r="AJ66" i="11"/>
  <c r="AN66" i="11"/>
  <c r="AN69" i="11"/>
  <c r="AJ69" i="11"/>
  <c r="AJ72" i="11"/>
  <c r="AN72" i="11"/>
  <c r="AN75" i="11"/>
  <c r="AJ75" i="11"/>
  <c r="AN79" i="11"/>
  <c r="AJ79" i="11"/>
  <c r="AO42" i="11"/>
  <c r="AO44" i="11"/>
  <c r="AO46" i="11"/>
  <c r="D14" i="26"/>
  <c r="E14" i="26" s="1"/>
  <c r="I21" i="26" s="1"/>
  <c r="V60" i="11"/>
  <c r="AC62" i="11"/>
  <c r="V66" i="11"/>
  <c r="H154" i="11"/>
  <c r="L4" i="26" s="1"/>
  <c r="V62" i="11"/>
  <c r="AC72" i="11"/>
  <c r="V70" i="11"/>
  <c r="V74" i="11"/>
  <c r="AC64" i="11"/>
  <c r="AC70" i="11"/>
  <c r="V68" i="11"/>
  <c r="V76" i="11"/>
  <c r="V78" i="11"/>
  <c r="AC68" i="11"/>
  <c r="AC76" i="11"/>
  <c r="AC78" i="11"/>
  <c r="AC60" i="11"/>
  <c r="V64" i="11"/>
  <c r="AC66" i="11"/>
  <c r="V72" i="11"/>
  <c r="AC74" i="11"/>
  <c r="AJ35" i="33"/>
  <c r="E12" i="1"/>
  <c r="L15" i="11"/>
  <c r="AJ34" i="33"/>
  <c r="AA77" i="6"/>
  <c r="AK77" i="6"/>
  <c r="AH69" i="6"/>
  <c r="AA69" i="6"/>
  <c r="U70" i="33"/>
  <c r="AF70" i="33"/>
  <c r="AH65" i="6"/>
  <c r="AA65" i="6"/>
  <c r="AH61" i="6"/>
  <c r="AA61" i="6"/>
  <c r="AK69" i="6"/>
  <c r="AF65" i="33"/>
  <c r="U65" i="33"/>
  <c r="V61" i="11"/>
  <c r="AC61" i="11"/>
  <c r="AC63" i="11"/>
  <c r="V63" i="11"/>
  <c r="V65" i="11"/>
  <c r="AC65" i="11"/>
  <c r="V67" i="11"/>
  <c r="AC67" i="11"/>
  <c r="AC69" i="11"/>
  <c r="V69" i="11"/>
  <c r="AC71" i="11"/>
  <c r="V71" i="11"/>
  <c r="AC73" i="11"/>
  <c r="V73" i="11"/>
  <c r="AC75" i="11"/>
  <c r="V75" i="11"/>
  <c r="AC77" i="11"/>
  <c r="V77" i="11"/>
  <c r="AC79" i="11"/>
  <c r="V79" i="11"/>
  <c r="AH73" i="6"/>
  <c r="AA73" i="6"/>
  <c r="AK62" i="6"/>
  <c r="AK66" i="6"/>
  <c r="AK70" i="6"/>
  <c r="AK74" i="6"/>
  <c r="AJ33" i="33"/>
  <c r="AJ37" i="33"/>
  <c r="U58" i="33"/>
  <c r="AF69" i="33"/>
  <c r="U74" i="33"/>
  <c r="Q85" i="33"/>
  <c r="R85" i="33" s="1"/>
  <c r="Q89" i="33"/>
  <c r="R89" i="33" s="1"/>
  <c r="Q93" i="33"/>
  <c r="R93" i="33" s="1"/>
  <c r="Q97" i="33"/>
  <c r="R97" i="33" s="1"/>
  <c r="Q101" i="33"/>
  <c r="R101" i="33" s="1"/>
  <c r="Q105" i="33"/>
  <c r="R105" i="33" s="1"/>
  <c r="Q109" i="33"/>
  <c r="R109" i="33" s="1"/>
  <c r="Q113" i="33"/>
  <c r="R113" i="33" s="1"/>
  <c r="Q117" i="33"/>
  <c r="R117" i="33" s="1"/>
  <c r="Q121" i="33"/>
  <c r="R121" i="33" s="1"/>
  <c r="Q125" i="33"/>
  <c r="R125" i="33" s="1"/>
  <c r="Q129" i="33"/>
  <c r="R129" i="33" s="1"/>
  <c r="Q133" i="33"/>
  <c r="R133" i="33" s="1"/>
  <c r="T58" i="6"/>
  <c r="T80" i="6" s="1"/>
  <c r="F9" i="26" s="1"/>
  <c r="AH60" i="6"/>
  <c r="AH64" i="6"/>
  <c r="AH68" i="6"/>
  <c r="AH72" i="6"/>
  <c r="AH76" i="6"/>
  <c r="O78" i="6"/>
  <c r="AJ36" i="33"/>
  <c r="U62" i="33"/>
  <c r="U69" i="33"/>
  <c r="AF73" i="33"/>
  <c r="AF74" i="33"/>
  <c r="Q88" i="33"/>
  <c r="R88" i="33" s="1"/>
  <c r="Q92" i="33"/>
  <c r="R92" i="33" s="1"/>
  <c r="Q96" i="33"/>
  <c r="R96" i="33" s="1"/>
  <c r="Q100" i="33"/>
  <c r="R100" i="33" s="1"/>
  <c r="Q104" i="33"/>
  <c r="R104" i="33" s="1"/>
  <c r="Q108" i="33"/>
  <c r="R108" i="33" s="1"/>
  <c r="Q112" i="33"/>
  <c r="R112" i="33" s="1"/>
  <c r="Q116" i="33"/>
  <c r="R116" i="33" s="1"/>
  <c r="Q120" i="33"/>
  <c r="R120" i="33" s="1"/>
  <c r="Q124" i="33"/>
  <c r="R124" i="33" s="1"/>
  <c r="Q128" i="33"/>
  <c r="R128" i="33" s="1"/>
  <c r="Q132" i="33"/>
  <c r="R132" i="33" s="1"/>
  <c r="U57" i="33"/>
  <c r="AF61" i="33"/>
  <c r="AF62" i="33"/>
  <c r="U66" i="33"/>
  <c r="U73" i="33"/>
  <c r="T5" i="34" l="1"/>
  <c r="L25" i="33"/>
  <c r="K36" i="33" s="1"/>
  <c r="N36" i="33"/>
  <c r="I1" i="33" s="1"/>
  <c r="N37" i="6"/>
  <c r="I1" i="6" s="1"/>
  <c r="K28" i="6"/>
  <c r="AP28" i="6" s="1"/>
  <c r="O23" i="33"/>
  <c r="AJ26" i="33"/>
  <c r="O29" i="33"/>
  <c r="AJ32" i="33"/>
  <c r="AO40" i="11"/>
  <c r="AO41" i="11"/>
  <c r="AP34" i="11"/>
  <c r="AP36" i="11"/>
  <c r="M38" i="11"/>
  <c r="AP32" i="11"/>
  <c r="AP35" i="11"/>
  <c r="L38" i="11"/>
  <c r="AP37" i="11"/>
  <c r="AP33" i="11"/>
  <c r="O24" i="33"/>
  <c r="AJ27" i="33"/>
  <c r="AJ31" i="33"/>
  <c r="O28" i="33"/>
  <c r="O26" i="33"/>
  <c r="AJ29" i="33"/>
  <c r="AJ21" i="33"/>
  <c r="O18" i="33"/>
  <c r="AJ23" i="33"/>
  <c r="O20" i="33"/>
  <c r="O21" i="33"/>
  <c r="AJ24" i="33"/>
  <c r="AJ28" i="33"/>
  <c r="O22" i="33"/>
  <c r="AJ25" i="33"/>
  <c r="AP23" i="6"/>
  <c r="O23" i="6"/>
  <c r="O27" i="33"/>
  <c r="AJ30" i="33"/>
  <c r="O19" i="33"/>
  <c r="AJ22" i="33"/>
  <c r="AE30" i="6"/>
  <c r="O30" i="6"/>
  <c r="J36" i="33"/>
  <c r="AP38" i="11"/>
  <c r="AP30" i="11"/>
  <c r="AP39" i="11"/>
  <c r="AP31" i="11"/>
  <c r="AP20" i="6"/>
  <c r="O20" i="6"/>
  <c r="AP22" i="6"/>
  <c r="O22" i="6"/>
  <c r="AP25" i="6"/>
  <c r="O25" i="6"/>
  <c r="AP26" i="6"/>
  <c r="O26" i="6"/>
  <c r="AE29" i="6"/>
  <c r="O29" i="6"/>
  <c r="AP21" i="6"/>
  <c r="O21" i="6"/>
  <c r="K38" i="11"/>
  <c r="L39" i="11"/>
  <c r="B4" i="26" s="1"/>
  <c r="AP24" i="6"/>
  <c r="O24" i="6"/>
  <c r="AP27" i="6"/>
  <c r="O27" i="6"/>
  <c r="AP19" i="6"/>
  <c r="O19" i="6"/>
  <c r="L37" i="33"/>
  <c r="B5" i="34" s="1"/>
  <c r="AJ20" i="33"/>
  <c r="O17" i="33"/>
  <c r="L36" i="33"/>
  <c r="K37" i="33"/>
  <c r="C5" i="34" s="1"/>
  <c r="J37" i="6"/>
  <c r="K18" i="6"/>
  <c r="O18" i="6" s="1"/>
  <c r="W4" i="26"/>
  <c r="AN60" i="11"/>
  <c r="AF82" i="11" s="1"/>
  <c r="D36" i="26"/>
  <c r="C36" i="26"/>
  <c r="AA80" i="6"/>
  <c r="G9" i="26" s="1"/>
  <c r="H21" i="26"/>
  <c r="D10" i="28"/>
  <c r="C21" i="26"/>
  <c r="D21" i="26"/>
  <c r="AC82" i="11"/>
  <c r="V82" i="11"/>
  <c r="U78" i="33"/>
  <c r="H5" i="34" s="1"/>
  <c r="AK78" i="6"/>
  <c r="K39" i="11"/>
  <c r="C4" i="26" s="1"/>
  <c r="P4" i="26" s="1"/>
  <c r="O25" i="33" l="1"/>
  <c r="O28" i="6"/>
  <c r="M36" i="33"/>
  <c r="M37" i="6"/>
  <c r="F8" i="32"/>
  <c r="K38" i="6"/>
  <c r="B9" i="26" s="1"/>
  <c r="M9" i="26" s="1"/>
  <c r="G8" i="32" s="1"/>
  <c r="K37" i="6"/>
  <c r="AP18" i="6"/>
  <c r="AN80" i="11"/>
  <c r="C11" i="34"/>
  <c r="I4" i="26"/>
  <c r="H4" i="26"/>
  <c r="O4" i="26" l="1"/>
  <c r="D8" i="32" s="1"/>
  <c r="I20" i="26"/>
  <c r="C35" i="26"/>
  <c r="D35" i="26"/>
  <c r="D11" i="34"/>
  <c r="D28" i="26"/>
  <c r="C28" i="26"/>
  <c r="L5" i="34"/>
  <c r="Q4" i="26" l="1"/>
  <c r="D8" i="28" s="1"/>
  <c r="S5" i="26"/>
  <c r="S2" i="26" s="1"/>
  <c r="V5" i="26"/>
  <c r="V2" i="26" s="1"/>
  <c r="U5" i="26"/>
  <c r="U2" i="26" s="1"/>
  <c r="T5" i="26"/>
  <c r="T2" i="26" s="1"/>
  <c r="R6" i="34"/>
  <c r="R3" i="34" s="1"/>
  <c r="S6" i="34"/>
  <c r="S3" i="34" s="1"/>
  <c r="P6" i="34"/>
  <c r="P3" i="34" s="1"/>
  <c r="Q6" i="34"/>
  <c r="Q3" i="34" s="1"/>
  <c r="U5" i="34"/>
  <c r="D17" i="32" s="1"/>
  <c r="X4" i="26"/>
  <c r="R4" i="26"/>
  <c r="D34" i="26" s="1"/>
  <c r="C34" i="26"/>
  <c r="C19" i="26"/>
  <c r="H19" i="26"/>
  <c r="D10" i="34"/>
  <c r="D12" i="34" s="1"/>
  <c r="D13" i="34" s="1"/>
  <c r="C10" i="34"/>
  <c r="C12" i="34" s="1"/>
  <c r="C13" i="34" s="1"/>
  <c r="E8" i="32"/>
  <c r="D7" i="28"/>
  <c r="V7" i="34" l="1"/>
  <c r="I16" i="32"/>
  <c r="I17" i="32"/>
  <c r="I18" i="32"/>
  <c r="I19" i="32"/>
  <c r="I20" i="32"/>
  <c r="E14" i="32"/>
  <c r="D37" i="26"/>
  <c r="I19" i="26"/>
  <c r="I22" i="26" s="1"/>
  <c r="D19" i="26"/>
  <c r="F17" i="32"/>
  <c r="G5" i="34" l="1"/>
  <c r="M5" i="34" s="1"/>
  <c r="N5" i="34" s="1"/>
  <c r="D12" i="28" s="1"/>
  <c r="O5" i="34" l="1"/>
  <c r="E17" i="32"/>
  <c r="D11" i="28"/>
  <c r="S9" i="26" l="1"/>
  <c r="H20" i="26"/>
  <c r="H22" i="26" s="1"/>
  <c r="C42" i="26"/>
  <c r="C43" i="26" s="1"/>
  <c r="C37" i="26"/>
  <c r="D9" i="28"/>
  <c r="C20" i="26"/>
  <c r="C22" i="26" s="1"/>
  <c r="D20" i="26"/>
  <c r="D22" i="26" s="1"/>
  <c r="M19" i="26" l="1"/>
  <c r="I13" i="32" s="1"/>
  <c r="D27" i="26"/>
  <c r="D29" i="26" s="1"/>
  <c r="D30" i="26" s="1"/>
  <c r="N19" i="26"/>
  <c r="C27" i="26"/>
  <c r="C29" i="26" s="1"/>
  <c r="C30" i="26" s="1"/>
  <c r="I11" i="32" l="1"/>
  <c r="I12" i="32"/>
  <c r="I10" i="32"/>
  <c r="I9" i="32"/>
  <c r="E5" i="32"/>
</calcChain>
</file>

<file path=xl/sharedStrings.xml><?xml version="1.0" encoding="utf-8"?>
<sst xmlns="http://schemas.openxmlformats.org/spreadsheetml/2006/main" count="1875" uniqueCount="290">
  <si>
    <t>End</t>
  </si>
  <si>
    <t>Name of Utility supplier</t>
  </si>
  <si>
    <t>Account Number</t>
  </si>
  <si>
    <t>NMI</t>
  </si>
  <si>
    <t>Description of coverage</t>
  </si>
  <si>
    <t>Start of billing period</t>
  </si>
  <si>
    <t>End of billing period</t>
  </si>
  <si>
    <t>Start of Billed Period</t>
  </si>
  <si>
    <t>End of Billed Period</t>
  </si>
  <si>
    <t>Consumption on bill (kWh)</t>
  </si>
  <si>
    <t>Days in billing period</t>
  </si>
  <si>
    <t>% of accredited GreenPower on bill</t>
  </si>
  <si>
    <t>Energy in billing period</t>
  </si>
  <si>
    <t>Non-utility meter identifier</t>
  </si>
  <si>
    <t>Description of meter coverage</t>
  </si>
  <si>
    <t>CT Factor</t>
  </si>
  <si>
    <t>Information source</t>
  </si>
  <si>
    <t>Frequency of non-utility meter readings</t>
  </si>
  <si>
    <t>Date of first meter reading</t>
  </si>
  <si>
    <t>Meter reading</t>
  </si>
  <si>
    <t>Date of last meter reading</t>
  </si>
  <si>
    <t>Days within the billing period</t>
  </si>
  <si>
    <t>Description of Coverage</t>
  </si>
  <si>
    <t>ELECTRICITY</t>
  </si>
  <si>
    <t>Remote meter reading validated</t>
  </si>
  <si>
    <t>Date Validated</t>
  </si>
  <si>
    <t>Result of Validation</t>
  </si>
  <si>
    <t>Energy exclusion from this account</t>
  </si>
  <si>
    <t>Is there a financial reconcilation exclusion on this account?</t>
  </si>
  <si>
    <t>Describe the exclusion performed, explaining: why the excluded percentage is not part of the minimum energy coverage for this rating</t>
  </si>
  <si>
    <t>Describe the exclusion performed, explaining: which written documentation was used to establish the excluded percentage and the parties involved in such an agreement</t>
  </si>
  <si>
    <t>Describe the exclusion performed explaining: what are the servies recorded by the meter?</t>
  </si>
  <si>
    <t>Describe the exclusion performed explaining - why the excluded consumption is not part of the minimum energy coverage for this rating</t>
  </si>
  <si>
    <t>If there are exclusions which are different between ratings, please include a separate line for each, changing the answers to the first two cells.</t>
  </si>
  <si>
    <t>Enter the fixed proportion (%) to be excluded from the utility account, as states in the valid written documentation</t>
  </si>
  <si>
    <t>Item to be included</t>
  </si>
  <si>
    <t>Rated Power (W)</t>
  </si>
  <si>
    <t>Duty Cycle (%)</t>
  </si>
  <si>
    <t>Energy inclusion (kWh)</t>
  </si>
  <si>
    <t>Describe the inclusion / exclusion performed, explaining: where services were included / excluded from the rating, why those services needed to be included / excluded from the rating and which written evidence was used for determining the areas / flows used for those calculations</t>
  </si>
  <si>
    <t>%</t>
  </si>
  <si>
    <t>Please refer to Section 2 and 3 of the NABERS Thermal Energy Exclusions ruling  2.0 (2008) for more on this. Tthis is available on the "Process Documents" Section of the website.</t>
  </si>
  <si>
    <t>Name of utility supplier</t>
  </si>
  <si>
    <t>Energy in Billing Period</t>
  </si>
  <si>
    <t>Was the bill missing or estimated by the utility</t>
  </si>
  <si>
    <t>Electricity</t>
  </si>
  <si>
    <t>Total days for this bill</t>
  </si>
  <si>
    <t>TOTALS</t>
  </si>
  <si>
    <t>Does the meter use a current transformer?</t>
  </si>
  <si>
    <t>Gas</t>
  </si>
  <si>
    <t>GAS</t>
  </si>
  <si>
    <t>MMGP</t>
  </si>
  <si>
    <t>Main Meter (MM)</t>
  </si>
  <si>
    <t>Total Energy</t>
  </si>
  <si>
    <t>OUM</t>
  </si>
  <si>
    <t>Small End Use</t>
  </si>
  <si>
    <t>TOTAL</t>
  </si>
  <si>
    <t>&lt;Select&gt;</t>
  </si>
  <si>
    <t>Start of Billed Period (Date)</t>
  </si>
  <si>
    <t>End of Billed Period (Date)</t>
  </si>
  <si>
    <t>NUM Inclusions</t>
  </si>
  <si>
    <t>NUM Exclusions</t>
  </si>
  <si>
    <t>Consumption (L)</t>
  </si>
  <si>
    <t>If you need to add rows please contact the NABERS team</t>
  </si>
  <si>
    <t>ELEC ERROR</t>
  </si>
  <si>
    <t>TOTAL GP Purchased</t>
  </si>
  <si>
    <t>Total GreenPower</t>
  </si>
  <si>
    <t>OUMGP</t>
  </si>
  <si>
    <t>GPPtage</t>
  </si>
  <si>
    <r>
      <t xml:space="preserve">Was the bill missing or estimated by the utility?
</t>
    </r>
    <r>
      <rPr>
        <sz val="9"/>
        <color theme="4" tint="0.79998168889431442"/>
        <rFont val="Calibri"/>
        <family val="2"/>
        <scheme val="minor"/>
      </rPr>
      <t>*Note: You cannot use interpolation for the first or last billing period in a 12 month period.</t>
    </r>
  </si>
  <si>
    <t>% of Meters Validated</t>
  </si>
  <si>
    <t>Total Emissions (Scope 1+2+3)</t>
  </si>
  <si>
    <t>Meters Validated</t>
  </si>
  <si>
    <t>Number  of Days in Rating</t>
  </si>
  <si>
    <t>Total Elec Error</t>
  </si>
  <si>
    <t>What percentge of the energy consumption was interpolated?</t>
  </si>
  <si>
    <t>Electricity (kWh)</t>
  </si>
  <si>
    <t>Gas (MJ)</t>
  </si>
  <si>
    <t>Diesel (L)</t>
  </si>
  <si>
    <t>Consumption on bill (MJ)</t>
  </si>
  <si>
    <t>Gas ERROR</t>
  </si>
  <si>
    <t>Pressure Correction Factor</t>
  </si>
  <si>
    <t>Annual Heating Value (MJ/m3)</t>
  </si>
  <si>
    <t>Energy per day</t>
  </si>
  <si>
    <t>Consumption on bill (kL)</t>
  </si>
  <si>
    <t xml:space="preserve">% of recycled water on bill
</t>
  </si>
  <si>
    <t>Water in billing period</t>
  </si>
  <si>
    <t>% of recycled water on bill</t>
  </si>
  <si>
    <t>Water exclusion from this account</t>
  </si>
  <si>
    <t>Describe the exclusion performed, explaining: why the excluded percentage is not part of the minimum water coverage for this rating</t>
  </si>
  <si>
    <t>Water in the billing period</t>
  </si>
  <si>
    <t>MMRW</t>
  </si>
  <si>
    <t>TOTAL RW Purchased</t>
  </si>
  <si>
    <t>RWtage</t>
  </si>
  <si>
    <t>Water Main Meter ( MMWater)</t>
  </si>
  <si>
    <t>OUMWater</t>
  </si>
  <si>
    <t>OUMRW</t>
  </si>
  <si>
    <t>WATER ERROR</t>
  </si>
  <si>
    <t>Water exclusion from this account (kL)</t>
  </si>
  <si>
    <t>Is this meter an inclusion or exclusion for the Water rating</t>
  </si>
  <si>
    <t>Total Water</t>
  </si>
  <si>
    <t>Total Recycled water</t>
  </si>
  <si>
    <t>Total Water Error</t>
  </si>
  <si>
    <t>Percentage Error Energy</t>
  </si>
  <si>
    <t>water error</t>
  </si>
  <si>
    <t>Describe the equipment included, explaining: Why such items were not appropriately metered, if the duty cycle is less than 100% the information source used, if the hours are lower than 8760 why the item is only likely to operate during occupation</t>
  </si>
  <si>
    <t>Was there any water that should have been excluded but had to be included for a lack of metering?If yes provide further details on the water sources that should have been excluded</t>
  </si>
  <si>
    <t>Energy inclusion/exclusion - kWh for elec</t>
  </si>
  <si>
    <t>Energy inclusion/exclusion - MJ for gas</t>
  </si>
  <si>
    <t xml:space="preserve">Energy inclusion/exclusion - Lt for diesel </t>
  </si>
  <si>
    <t>Describe the inclusion/Exclusion performed, explaining:
- Which services were included/ excluded from the rating
- why those services needed to be included/excluded from the ratings; and
- which written evidence was used for determining the areas/ flows used for these calculations</t>
  </si>
  <si>
    <t>Select source for the inclusion or Exclusion</t>
  </si>
  <si>
    <t>Standard thermal elec inclusion</t>
  </si>
  <si>
    <t>Standard thermal elec exclusion</t>
  </si>
  <si>
    <t>Standard thermal gas inclusion</t>
  </si>
  <si>
    <t>Standard thermal gas exclusion</t>
  </si>
  <si>
    <t>DIESEL</t>
  </si>
  <si>
    <t>Standard thermal diesel inclusion</t>
  </si>
  <si>
    <t>Standard thermal diesel exclusion</t>
  </si>
  <si>
    <t>Main tab Diesel</t>
  </si>
  <si>
    <t>TOTAL Diesel</t>
  </si>
  <si>
    <t>What percentage of the energy consumption was interpolated?</t>
  </si>
  <si>
    <t>NABERS Rating  Number</t>
  </si>
  <si>
    <r>
      <t xml:space="preserve">Start of billing period for Utility meter selected 
</t>
    </r>
    <r>
      <rPr>
        <i/>
        <sz val="11"/>
        <color rgb="FFFFFFFF"/>
        <rFont val="Calibri"/>
        <family val="2"/>
        <scheme val="minor"/>
      </rPr>
      <t>Applies to exclusion only</t>
    </r>
  </si>
  <si>
    <r>
      <t xml:space="preserve">End of billing period for Utility meter selected 
</t>
    </r>
    <r>
      <rPr>
        <i/>
        <sz val="11"/>
        <color rgb="FFFFFFFF"/>
        <rFont val="Calibri"/>
        <family val="2"/>
        <scheme val="minor"/>
      </rPr>
      <t>Applies to exclusion only</t>
    </r>
  </si>
  <si>
    <t>Days within the billing period for exclusions</t>
  </si>
  <si>
    <t xml:space="preserve">Energy in the billing period for exclusions </t>
  </si>
  <si>
    <t>Days within the rating period for inclusion</t>
  </si>
  <si>
    <t>Start of billed period</t>
  </si>
  <si>
    <t>End of billed period</t>
  </si>
  <si>
    <t>Consumption on bill for the entire billed period (kWh)</t>
  </si>
  <si>
    <t xml:space="preserve">Energy in the rating period for inclusion </t>
  </si>
  <si>
    <t>If exclusion , please enter account number of utility meter where it is excluded from</t>
  </si>
  <si>
    <t>What percentage of the water consumption was interpolated?</t>
  </si>
  <si>
    <t>Enter the fixed proportion (%) to be excluded from the utility account, as stated in the valid written documentation</t>
  </si>
  <si>
    <t>Describe the exclusion performed explaining: what are the services covered by the meter?</t>
  </si>
  <si>
    <t>Is this meter an inclusion or exclusion?</t>
  </si>
  <si>
    <t>If an exclusion, please enter NMI of Utility meter where it is excluded from</t>
  </si>
  <si>
    <t>MIRN</t>
  </si>
  <si>
    <t>Is this meter an inclusion or exclusion ?</t>
  </si>
  <si>
    <t>GRAND TOTAL</t>
  </si>
  <si>
    <t>Is there an apartment number-based exclusion on this meter?</t>
  </si>
  <si>
    <t>If yes what is the total number of apartments served by this account or meter?</t>
  </si>
  <si>
    <t>MMApartmentExcl</t>
  </si>
  <si>
    <t>Is there a logged-use exclusion on this meter?</t>
  </si>
  <si>
    <t>If yes what is the total usage serviced by this account or meter?</t>
  </si>
  <si>
    <t>Describe the exclusion performed explaining: what are the services covered by the meter, and how is the logged usage recorded and apportioned?</t>
  </si>
  <si>
    <t>Enter the total amount of excluded usage</t>
  </si>
  <si>
    <t>Note that the energy consumption allocated to the rating using this methodology is considered acceptable data and is not added to the potential error</t>
  </si>
  <si>
    <t xml:space="preserve"> </t>
  </si>
  <si>
    <t>Days within the rating period for inclusions</t>
  </si>
  <si>
    <t>Energy in the rating period for inclusion s</t>
  </si>
  <si>
    <t>Is there any on-site generation providing the Rated Scheme with power?</t>
  </si>
  <si>
    <t>ELEC ERROR %age</t>
  </si>
  <si>
    <t>GAS ERROR %age</t>
  </si>
  <si>
    <t>N.B. "Main meter" refers to the meter with the largest use in the scheme</t>
  </si>
  <si>
    <t>Describe the exclusion performed explaining - why the excluded consumption is not part of the minimum water coverage for this rating</t>
  </si>
  <si>
    <t>WATER CALCULATIONS</t>
  </si>
  <si>
    <t>ERROR CASE</t>
  </si>
  <si>
    <t>WATER ERROR STATUS:</t>
  </si>
  <si>
    <t>ENERGY ERROR STATUS:</t>
  </si>
  <si>
    <t>Percentage Error Water</t>
  </si>
  <si>
    <t>For this rating to be eligible to obtain 365 days of validity after certification you must lodge the application on or before the following date:</t>
  </si>
  <si>
    <t>Was there any energy that should have been excluded but had to be included for a lack of metering? If yes provide further details on the energy sources that should have been excluded. It is important you identify these as this information is used when integrating the NABERS rating into other schemes, such as the ESS scheme.</t>
  </si>
  <si>
    <t>Calculations used for generating a rating</t>
  </si>
  <si>
    <r>
      <t xml:space="preserve">% of accredited GreenPower on bill
</t>
    </r>
    <r>
      <rPr>
        <sz val="9"/>
        <color theme="4" tint="0.79998168889431442"/>
        <rFont val="Calibri"/>
        <family val="2"/>
        <scheme val="minor"/>
      </rPr>
      <t>*Note: only include GP not on-sold</t>
    </r>
  </si>
  <si>
    <t>Describe the exclusion performed explaining - why the excluded consumption is not part of the coverage for this rating</t>
  </si>
  <si>
    <t>Describe the exclusion performed, explaining: why the excluded percentage is not part of the coverage for this rating</t>
  </si>
  <si>
    <t>MMFinExcl (error)</t>
  </si>
  <si>
    <t>Should this financial reconcilation be added to the potential error?</t>
  </si>
  <si>
    <r>
      <t xml:space="preserve">Enter the total numbers of </t>
    </r>
    <r>
      <rPr>
        <b/>
        <sz val="11"/>
        <color theme="3" tint="0.59999389629810485"/>
        <rFont val="Calibri"/>
        <family val="2"/>
        <scheme val="minor"/>
      </rPr>
      <t>excluded</t>
    </r>
    <r>
      <rPr>
        <b/>
        <sz val="11"/>
        <color rgb="FFFFFFFF"/>
        <rFont val="Calibri"/>
        <family val="2"/>
        <scheme val="minor"/>
      </rPr>
      <t xml:space="preserve"> apartments</t>
    </r>
  </si>
  <si>
    <t>If an exclusion please enter Account number of Utility meter where it is excluded from</t>
  </si>
  <si>
    <r>
      <t xml:space="preserve">Enter the total numbers of </t>
    </r>
    <r>
      <rPr>
        <b/>
        <sz val="11"/>
        <rFont val="Calibri"/>
        <family val="2"/>
        <scheme val="minor"/>
      </rPr>
      <t>excluded</t>
    </r>
    <r>
      <rPr>
        <sz val="11"/>
        <rFont val="Calibri"/>
        <family val="2"/>
        <scheme val="minor"/>
      </rPr>
      <t xml:space="preserve"> apartments</t>
    </r>
  </si>
  <si>
    <t>Please ensure you have followed the methodology set out in the Rules</t>
  </si>
  <si>
    <t>Enter the total number of excluded apartments</t>
  </si>
  <si>
    <t>Error - Interpolation</t>
  </si>
  <si>
    <t>Error-Financial reconciliation</t>
  </si>
  <si>
    <t>Diesel</t>
  </si>
  <si>
    <t>OUMApartmentExcl</t>
  </si>
  <si>
    <t>OUMFinExcl (error)</t>
  </si>
  <si>
    <t>Non-Error-Financial reconciliation</t>
  </si>
  <si>
    <t>OUM Interpoloation Error</t>
  </si>
  <si>
    <t>OUM FinExcl</t>
  </si>
  <si>
    <t>MMInterpolation Error</t>
  </si>
  <si>
    <t>TOTAL Elec wo GP</t>
  </si>
  <si>
    <t>TOTAL Elec w GP</t>
  </si>
  <si>
    <t>MMFinExcl</t>
  </si>
  <si>
    <t>OUM Fin Excl</t>
  </si>
  <si>
    <t>Small end estimation</t>
  </si>
  <si>
    <t>Was the bill missing or estimated by the utility?</t>
  </si>
  <si>
    <t>OUM Gas FinEx Error</t>
  </si>
  <si>
    <t>wo GP</t>
  </si>
  <si>
    <t>w GP</t>
  </si>
  <si>
    <t>Total</t>
  </si>
  <si>
    <t>MMApartmentFinExcl</t>
  </si>
  <si>
    <t>Interpolation error</t>
  </si>
  <si>
    <t>FinRec Error</t>
  </si>
  <si>
    <t>TOTAL Water w RW</t>
  </si>
  <si>
    <t>TOTAL water wo RW</t>
  </si>
  <si>
    <t>MMinterpolationWater Error</t>
  </si>
  <si>
    <t>WATER ERROR %</t>
  </si>
  <si>
    <t>ERROR CASE CALCULATIONS (kgCO2)</t>
  </si>
  <si>
    <t>ERROR PERCENTAGE</t>
  </si>
  <si>
    <t>Electricity Error (kWh)</t>
  </si>
  <si>
    <t>Gas Error (MJ)</t>
  </si>
  <si>
    <t>Water (kL)</t>
  </si>
  <si>
    <t>Water Error (kL)</t>
  </si>
  <si>
    <t>RATING CALCULATIONS</t>
  </si>
  <si>
    <t>Actual Emission/Apt</t>
  </si>
  <si>
    <t>Benchmarking factor</t>
  </si>
  <si>
    <t>Star rating</t>
  </si>
  <si>
    <t>Predicted Emissions/Apt</t>
  </si>
  <si>
    <t>Actual Water/Apt</t>
  </si>
  <si>
    <t>Predicted Water/Apt</t>
  </si>
  <si>
    <t>wo RW</t>
  </si>
  <si>
    <t>w RW</t>
  </si>
  <si>
    <r>
      <rPr>
        <b/>
        <sz val="8"/>
        <color rgb="FF0087A1"/>
        <rFont val="Arial"/>
        <family val="2"/>
      </rPr>
      <t xml:space="preserve">Office of Environment and Heritage
</t>
    </r>
    <r>
      <rPr>
        <sz val="8"/>
        <color rgb="FF0087A1"/>
        <rFont val="Arial"/>
        <family val="2"/>
      </rPr>
      <t>59 Goulburn Street
Sydney NSW 2000</t>
    </r>
  </si>
  <si>
    <t>Version:</t>
  </si>
  <si>
    <t>Date:</t>
  </si>
  <si>
    <t>How to use this calculator</t>
  </si>
  <si>
    <t>2. White cells generally need to be completed</t>
  </si>
  <si>
    <t>3. Grey cells should be blank or as &lt;Select&gt; for a dropdown cell. They will become white when they need to be entered</t>
  </si>
  <si>
    <t>Updates</t>
  </si>
  <si>
    <t>The NABERS for Apartment Building Ratings tool is supported through funding from the COAG Energy Council’s National Energy Productivity Plan</t>
  </si>
  <si>
    <t>4. Clear blue cells in tables are locked and are calculation cells. They cannot be edited</t>
  </si>
  <si>
    <t>-</t>
  </si>
  <si>
    <t>Rating Number</t>
  </si>
  <si>
    <t>MAIN UTILITY METER EXCLUSIONS - Apartment Number and Financial Reconciliation Based</t>
  </si>
  <si>
    <t>OTHER UTILITY METERS - Annual Consumption Only</t>
  </si>
  <si>
    <t>Start of billed period (of actual consumption)</t>
  </si>
  <si>
    <t>NON-UTILITY METERS - Annual Consumption Only</t>
  </si>
  <si>
    <t>ADDITIONAL QUESTIONS</t>
  </si>
  <si>
    <t>Please explain</t>
  </si>
  <si>
    <t>SMALL END-USE ESTIMATION</t>
  </si>
  <si>
    <t>DIESEL (Annual Consumption Only)</t>
  </si>
  <si>
    <t>THERMAL ENERGY TRANSFER (Standard Methodology)</t>
  </si>
  <si>
    <t>ERROR CALCULATIONS</t>
  </si>
  <si>
    <t>RATING EMISSION CALCULATIONS (kgCO2)</t>
  </si>
  <si>
    <t>ACTUAL EMISSION CALCULATIONS (kgCO2)</t>
  </si>
  <si>
    <t>Scope1&amp;2</t>
  </si>
  <si>
    <t>Scope1,2&amp;3</t>
  </si>
  <si>
    <t>ENEGY INTENSITY</t>
  </si>
  <si>
    <t>Total Energy (MJ)</t>
  </si>
  <si>
    <t>Energy Intensity (MJ/Apt)</t>
  </si>
  <si>
    <t>5. If you are copying data from another spreadsheet please ensure that you "copy" instead of "cut". Also make sure that the formatting (i.e. number, text etc.) is correct for the relevant cell.</t>
  </si>
  <si>
    <t>Beginning (format DD/MM/YYYY)*</t>
  </si>
  <si>
    <r>
      <t xml:space="preserve">RATING NUMBER - </t>
    </r>
    <r>
      <rPr>
        <b/>
        <i/>
        <sz val="11"/>
        <color rgb="FFFFFFFF"/>
        <rFont val="Arial"/>
        <family val="2"/>
      </rPr>
      <t>as provided by the National Administrator*</t>
    </r>
  </si>
  <si>
    <t>RATING PERIOD*</t>
  </si>
  <si>
    <t>MAIN UTILITY METER*</t>
  </si>
  <si>
    <t>6. Sections and fields with asterisks (*) are mandatory</t>
  </si>
  <si>
    <t>GENERAL COMMENTS</t>
  </si>
  <si>
    <t>Total GAS FinEx Error</t>
  </si>
  <si>
    <t>Total GAS OUM Error</t>
  </si>
  <si>
    <r>
      <t>Was there any gas consumption that should have been included but was not included for a lack of metering? 
(</t>
    </r>
    <r>
      <rPr>
        <i/>
        <sz val="11"/>
        <color theme="1"/>
        <rFont val="Calibri"/>
        <family val="2"/>
        <scheme val="minor"/>
      </rPr>
      <t>For ex: hot water usage in garbage rooms</t>
    </r>
    <r>
      <rPr>
        <sz val="11"/>
        <color theme="1"/>
        <rFont val="Calibri"/>
        <family val="2"/>
        <scheme val="minor"/>
      </rPr>
      <t>)
If yes provide further details on the gas consumption that should have been included.
Note that the scheme may not be eligible for a rating as it does not confirm to the minimum coverage requirements</t>
    </r>
  </si>
  <si>
    <t>For more information on apartment number and financial reconciliation based exclusions, please refer to Chapter 12 of the Rules</t>
  </si>
  <si>
    <t>Please provide any general comments on the data, if required.</t>
  </si>
  <si>
    <t>daily consumption</t>
  </si>
  <si>
    <t>Total Water Use (kL)</t>
  </si>
  <si>
    <t>Rating data - Summary</t>
  </si>
  <si>
    <t>kg/kWh</t>
  </si>
  <si>
    <t>kg/MJ</t>
  </si>
  <si>
    <t>kg/kl</t>
  </si>
  <si>
    <t>Emission Factor for star rating calculation (Based on EA methodology report 2018)</t>
  </si>
  <si>
    <t>GreenPower (%)</t>
  </si>
  <si>
    <t>Externally supplied recycled water (%)</t>
  </si>
  <si>
    <t>Please refer to Section 10.10 of the Rules for more information about on-site generation.</t>
  </si>
  <si>
    <t>Were any adjacent meter readings used, or was any energy estimated using interpolation?</t>
  </si>
  <si>
    <t>Hours of Operation (annual hours)</t>
  </si>
  <si>
    <t>1. Please complete worksheets from left to right, skipping worksheets that are irrelevant for your rating application</t>
  </si>
  <si>
    <r>
      <t>7. There are Data validation messages - eg "</t>
    </r>
    <r>
      <rPr>
        <b/>
        <sz val="10"/>
        <color rgb="FFFF0000"/>
        <rFont val="Arial"/>
        <family val="2"/>
      </rPr>
      <t>Check</t>
    </r>
    <r>
      <rPr>
        <sz val="10"/>
        <color theme="1"/>
        <rFont val="Arial"/>
        <family val="2"/>
      </rPr>
      <t>" - next to some lines that will indicate they are incomplete. "</t>
    </r>
    <r>
      <rPr>
        <b/>
        <sz val="10"/>
        <color rgb="FFFF0000"/>
        <rFont val="Arial"/>
        <family val="2"/>
      </rPr>
      <t>Incomplete data</t>
    </r>
    <r>
      <rPr>
        <sz val="10"/>
        <color theme="1"/>
        <rFont val="Arial"/>
        <family val="2"/>
      </rPr>
      <t>" messages at the top of a worksheet will indicate there are inputs that haven't been properly completed. Please make sure you have a '</t>
    </r>
    <r>
      <rPr>
        <b/>
        <sz val="10"/>
        <color theme="2"/>
        <rFont val="Arial"/>
        <family val="2"/>
      </rPr>
      <t>Data OK</t>
    </r>
    <r>
      <rPr>
        <sz val="10"/>
        <color theme="1"/>
        <rFont val="Arial"/>
        <family val="2"/>
      </rPr>
      <t>' message for the worksheets relevant to your rating before you upload the spreadsheet</t>
    </r>
  </si>
  <si>
    <t>If so, have you made sure that:
- the fuels used to generate such electricity are included in the rating, if applicable; and 
- any exported electricity the grid or any other user outside the Rated Scheme is not accounted in the rating in agreement with section 10.10 of the Rules and/or the Interim methodology for co/trigeneration systems?</t>
  </si>
  <si>
    <t>If exclusions from a Non-Utility meter are required, the non utility meter inclusions should be entered in this Utility meter table. Exclusions can be entered in the table below.</t>
  </si>
  <si>
    <t>If any Non-Utility Meter energy is already included within other Utility or Non Utility meters, please make sure you don't include it again.</t>
  </si>
  <si>
    <t>If any Non-Utility Meter water is already included within other Utility or Non Utility meters, please make sure you don't include it again.</t>
  </si>
  <si>
    <r>
      <t xml:space="preserve">T </t>
    </r>
    <r>
      <rPr>
        <sz val="8"/>
        <color rgb="FF0087A1"/>
        <rFont val="Arial"/>
        <family val="2"/>
      </rPr>
      <t>(02) 9995 5000</t>
    </r>
    <r>
      <rPr>
        <b/>
        <sz val="8"/>
        <color rgb="FF0087A1"/>
        <rFont val="Arial"/>
        <family val="2"/>
      </rPr>
      <t xml:space="preserve">
E</t>
    </r>
    <r>
      <rPr>
        <sz val="8"/>
        <color rgb="FF0087A1"/>
        <rFont val="Arial"/>
        <family val="2"/>
      </rPr>
      <t xml:space="preserve"> nabers@environment.nsw.gov.au 
</t>
    </r>
    <r>
      <rPr>
        <b/>
        <sz val="8"/>
        <color rgb="FF0087A1"/>
        <rFont val="Arial"/>
        <family val="2"/>
      </rPr>
      <t xml:space="preserve">nabers.gov.au </t>
    </r>
  </si>
  <si>
    <t>If you have any issues using the spreadsheet, please contact the NABERS team on (02) 9995 5000 or nabers@environment.nsw.gov.au</t>
  </si>
  <si>
    <t>ADDITIONAL QUESTIONS (OPTIONAL)</t>
  </si>
  <si>
    <t>These questions do not relate to the rating calculation and will be used for future tool development purposes</t>
  </si>
  <si>
    <t>Does this scheme have serviced apartments or short-term rental accomodation included?</t>
  </si>
  <si>
    <t>If so, how many apartments (approx.)  are serviced apartments or short-term rental accommodation?</t>
  </si>
  <si>
    <t>Are there any commercial lots in the scheme?</t>
  </si>
  <si>
    <t>If so, is the associated energy and water separately sub-metered?</t>
  </si>
  <si>
    <t>As an estimate, please provide an indicative percentage of apartments that were vacant during the rating period?</t>
  </si>
  <si>
    <t xml:space="preserve">This spreadsheet is for entering consumption data required for NABERS Energy and Water for Apartment Buildings required to conduct a rating. Outputs from the "Summary" tab should be entered in the NABERS for Apartment Buildings online platform, with this spreadsheet uploaded for review by the National Administrator. </t>
  </si>
  <si>
    <t>V1.0</t>
  </si>
  <si>
    <t>NABERS Energy and Water for Apartment Buildings Rating Inputs Spreadsheet</t>
  </si>
  <si>
    <t>Is there central heating provided to apartments?</t>
  </si>
  <si>
    <t>For centrally serviced apartments, please indicate the type of air-conditioning services provided</t>
  </si>
  <si>
    <t xml:space="preserve">If Other or Mixed Servicing, please provide brief details: </t>
  </si>
  <si>
    <t>Is air conditioning provided to common areas and/or commercial lots?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</si>
</sst>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0.000"/>
    <numFmt numFmtId="166" formatCode="0.0"/>
    <numFmt numFmtId="167" formatCode="_-* #,##0_-;\-* #,##0_-;_-* &quot;-&quot;??_-;_-@_-"/>
    <numFmt numFmtId="168" formatCode="0.0%"/>
  </numFmts>
  <fonts count="55">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color rgb="FFE66D2C"/>
      <name val="Calibri"/>
      <family val="2"/>
      <scheme val="minor"/>
    </font>
    <font>
      <b/>
      <sz val="11"/>
      <name val="Calibri"/>
      <family val="2"/>
      <scheme val="minor"/>
    </font>
    <font>
      <sz val="10"/>
      <name val="MS Sans Serif"/>
    </font>
    <font>
      <sz val="10"/>
      <name val="CalQ"/>
    </font>
    <font>
      <sz val="11"/>
      <color rgb="FFB9B098"/>
      <name val="Calibri"/>
      <family val="2"/>
      <scheme val="minor"/>
    </font>
    <font>
      <i/>
      <sz val="11"/>
      <color theme="1"/>
      <name val="Calibri"/>
      <family val="2"/>
      <scheme val="minor"/>
    </font>
    <font>
      <sz val="11"/>
      <color rgb="FFFFFFFF"/>
      <name val="Calibri"/>
      <family val="2"/>
      <scheme val="minor"/>
    </font>
    <font>
      <sz val="10"/>
      <color theme="1"/>
      <name val="Calibri"/>
      <family val="2"/>
      <scheme val="minor"/>
    </font>
    <font>
      <b/>
      <sz val="11"/>
      <color rgb="FFFFFFFF"/>
      <name val="Calibri"/>
      <family val="2"/>
      <scheme val="minor"/>
    </font>
    <font>
      <b/>
      <sz val="11"/>
      <color theme="8" tint="-0.249977111117893"/>
      <name val="Calibri"/>
      <family val="2"/>
      <scheme val="minor"/>
    </font>
    <font>
      <sz val="11"/>
      <color theme="8" tint="-0.249977111117893"/>
      <name val="Calibri"/>
      <family val="2"/>
      <scheme val="minor"/>
    </font>
    <font>
      <sz val="11"/>
      <color theme="8" tint="0.59999389629810485"/>
      <name val="Calibri"/>
      <family val="2"/>
      <scheme val="minor"/>
    </font>
    <font>
      <b/>
      <sz val="11"/>
      <color theme="8" tint="-0.499984740745262"/>
      <name val="Calibri"/>
      <family val="2"/>
      <scheme val="minor"/>
    </font>
    <font>
      <sz val="11"/>
      <color theme="1"/>
      <name val="Calibri"/>
      <family val="2"/>
      <scheme val="minor"/>
    </font>
    <font>
      <sz val="11"/>
      <color rgb="FF006100"/>
      <name val="Calibri"/>
      <family val="2"/>
      <scheme val="minor"/>
    </font>
    <font>
      <sz val="9"/>
      <color theme="4" tint="0.79998168889431442"/>
      <name val="Calibri"/>
      <family val="2"/>
      <scheme val="minor"/>
    </font>
    <font>
      <i/>
      <sz val="10"/>
      <color theme="1"/>
      <name val="Calibri"/>
      <family val="2"/>
      <scheme val="minor"/>
    </font>
    <font>
      <sz val="11"/>
      <color rgb="FF9C6500"/>
      <name val="Calibri"/>
      <family val="2"/>
      <scheme val="minor"/>
    </font>
    <font>
      <b/>
      <sz val="11"/>
      <color rgb="FFFF0000"/>
      <name val="Calibri"/>
      <family val="2"/>
      <scheme val="minor"/>
    </font>
    <font>
      <i/>
      <sz val="11"/>
      <color rgb="FFFFFFFF"/>
      <name val="Calibri"/>
      <family val="2"/>
      <scheme val="minor"/>
    </font>
    <font>
      <sz val="11"/>
      <color rgb="FFFF0000"/>
      <name val="Calibri"/>
      <family val="2"/>
      <scheme val="minor"/>
    </font>
    <font>
      <b/>
      <sz val="10"/>
      <color rgb="FFFF0000"/>
      <name val="Calibri"/>
      <family val="2"/>
      <scheme val="minor"/>
    </font>
    <font>
      <b/>
      <sz val="20"/>
      <color rgb="FFFF0000"/>
      <name val="Calibri"/>
      <family val="2"/>
      <scheme val="minor"/>
    </font>
    <font>
      <sz val="10"/>
      <name val="Arial"/>
      <family val="2"/>
    </font>
    <font>
      <sz val="18"/>
      <color theme="1"/>
      <name val="Calibri"/>
      <family val="2"/>
      <scheme val="minor"/>
    </font>
    <font>
      <b/>
      <sz val="11"/>
      <color theme="3" tint="0.59999389629810485"/>
      <name val="Calibri"/>
      <family val="2"/>
      <scheme val="minor"/>
    </font>
    <font>
      <sz val="12"/>
      <color theme="1"/>
      <name val="Calibri"/>
      <family val="2"/>
      <scheme val="minor"/>
    </font>
    <font>
      <sz val="10"/>
      <color theme="2"/>
      <name val="CalQ"/>
    </font>
    <font>
      <b/>
      <sz val="16"/>
      <color rgb="FF00799A"/>
      <name val="Arial"/>
      <family val="2"/>
    </font>
    <font>
      <b/>
      <sz val="8"/>
      <color rgb="FF0087A1"/>
      <name val="Arial"/>
      <family val="2"/>
    </font>
    <font>
      <sz val="8"/>
      <color rgb="FF0087A1"/>
      <name val="Arial"/>
      <family val="2"/>
    </font>
    <font>
      <b/>
      <sz val="8.5"/>
      <color theme="0"/>
      <name val="Arial"/>
      <family val="2"/>
    </font>
    <font>
      <sz val="8.5"/>
      <color theme="1"/>
      <name val="Arial"/>
      <family val="2"/>
    </font>
    <font>
      <b/>
      <sz val="12"/>
      <color rgb="FF0095B5"/>
      <name val="Arial"/>
      <family val="2"/>
    </font>
    <font>
      <b/>
      <sz val="10"/>
      <color rgb="FF00799A"/>
      <name val="Arial"/>
      <family val="2"/>
    </font>
    <font>
      <sz val="10"/>
      <color rgb="FF00799A"/>
      <name val="Arial"/>
      <family val="2"/>
    </font>
    <font>
      <b/>
      <sz val="8.5"/>
      <color rgb="FF0087A1"/>
      <name val="Arial"/>
      <family val="2"/>
    </font>
    <font>
      <sz val="8.5"/>
      <color rgb="FF0087A1"/>
      <name val="Calibri"/>
      <family val="2"/>
      <scheme val="minor"/>
    </font>
    <font>
      <b/>
      <sz val="10"/>
      <color theme="1"/>
      <name val="Arial"/>
      <family val="2"/>
    </font>
    <font>
      <b/>
      <sz val="8.5"/>
      <color rgb="FF0087A2"/>
      <name val="Arial"/>
      <family val="2"/>
    </font>
    <font>
      <b/>
      <sz val="10"/>
      <color rgb="FF006C88"/>
      <name val="Arial"/>
      <family val="2"/>
    </font>
    <font>
      <sz val="10"/>
      <color theme="1"/>
      <name val="Arial"/>
      <family val="2"/>
    </font>
    <font>
      <i/>
      <sz val="10"/>
      <color rgb="FFED960A"/>
      <name val="Arial"/>
      <family val="2"/>
    </font>
    <font>
      <b/>
      <sz val="11"/>
      <color rgb="FFFFFFFF"/>
      <name val="Arial"/>
      <family val="2"/>
    </font>
    <font>
      <sz val="11"/>
      <color theme="1"/>
      <name val="Arial"/>
      <family val="2"/>
    </font>
    <font>
      <b/>
      <i/>
      <sz val="11"/>
      <color rgb="FFFFFFFF"/>
      <name val="Arial"/>
      <family val="2"/>
    </font>
    <font>
      <b/>
      <sz val="10"/>
      <color rgb="FFFFFFFF"/>
      <name val="Arial"/>
      <family val="2"/>
    </font>
    <font>
      <b/>
      <sz val="10"/>
      <color theme="2"/>
      <name val="Arial"/>
      <family val="2"/>
    </font>
    <font>
      <b/>
      <sz val="10"/>
      <color rgb="FFFF0000"/>
      <name val="Arial"/>
      <family val="2"/>
    </font>
    <font>
      <b/>
      <sz val="20"/>
      <color rgb="FFFF0000"/>
      <name val="Arial"/>
      <family val="2"/>
    </font>
    <font>
      <sz val="16"/>
      <color rgb="FFFF000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B9B098"/>
        <bgColor indexed="64"/>
      </patternFill>
    </fill>
    <fill>
      <patternFill patternType="solid">
        <fgColor rgb="FFFFFFFF"/>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C6EFCE"/>
      </patternFill>
    </fill>
    <fill>
      <patternFill patternType="solid">
        <fgColor rgb="FFFFEB9C"/>
      </patternFill>
    </fill>
    <fill>
      <patternFill patternType="solid">
        <fgColor theme="3" tint="0.3999755851924192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1" tint="0.499984740745262"/>
        <bgColor indexed="64"/>
      </patternFill>
    </fill>
    <fill>
      <patternFill patternType="solid">
        <fgColor rgb="FFFFC000"/>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rgb="FF007298"/>
        <bgColor indexed="64"/>
      </patternFill>
    </fill>
  </fills>
  <borders count="42">
    <border>
      <left/>
      <right/>
      <top/>
      <bottom/>
      <diagonal/>
    </border>
    <border>
      <left/>
      <right/>
      <top style="thin">
        <color indexed="64"/>
      </top>
      <bottom/>
      <diagonal/>
    </border>
    <border>
      <left style="medium">
        <color rgb="FFE66D2C"/>
      </left>
      <right/>
      <top style="medium">
        <color rgb="FFE66D2C"/>
      </top>
      <bottom style="medium">
        <color rgb="FFE66D2C"/>
      </bottom>
      <diagonal/>
    </border>
    <border>
      <left/>
      <right/>
      <top style="medium">
        <color rgb="FFE66D2C"/>
      </top>
      <bottom style="medium">
        <color rgb="FFE66D2C"/>
      </bottom>
      <diagonal/>
    </border>
    <border>
      <left/>
      <right/>
      <top/>
      <bottom style="medium">
        <color rgb="FFE66D2C"/>
      </bottom>
      <diagonal/>
    </border>
    <border>
      <left/>
      <right style="medium">
        <color rgb="FFE66D2C"/>
      </right>
      <top/>
      <bottom style="medium">
        <color rgb="FFE66D2C"/>
      </bottom>
      <diagonal/>
    </border>
    <border>
      <left style="medium">
        <color rgb="FFE66D2C"/>
      </left>
      <right/>
      <top/>
      <bottom/>
      <diagonal/>
    </border>
    <border>
      <left/>
      <right style="medium">
        <color rgb="FFE66D2C"/>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rgb="FFE66D2C"/>
      </bottom>
      <diagonal/>
    </border>
    <border>
      <left/>
      <right style="thin">
        <color indexed="64"/>
      </right>
      <top style="medium">
        <color rgb="FFE66D2C"/>
      </top>
      <bottom style="medium">
        <color rgb="FFE66D2C"/>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8">
    <xf numFmtId="0" fontId="0" fillId="0" borderId="0"/>
    <xf numFmtId="0" fontId="6" fillId="0" borderId="0"/>
    <xf numFmtId="9" fontId="17" fillId="0" borderId="0" applyFont="0" applyFill="0" applyBorder="0" applyAlignment="0" applyProtection="0"/>
    <xf numFmtId="0" fontId="18" fillId="8" borderId="0" applyNumberFormat="0" applyBorder="0" applyAlignment="0" applyProtection="0"/>
    <xf numFmtId="0" fontId="21" fillId="9" borderId="0" applyNumberFormat="0" applyBorder="0" applyAlignment="0" applyProtection="0"/>
    <xf numFmtId="164" fontId="17" fillId="0" borderId="0" applyFont="0" applyFill="0" applyBorder="0" applyAlignment="0" applyProtection="0"/>
    <xf numFmtId="0" fontId="27" fillId="0" borderId="0"/>
    <xf numFmtId="0" fontId="30" fillId="0" borderId="0"/>
  </cellStyleXfs>
  <cellXfs count="529">
    <xf numFmtId="0" fontId="0" fillId="0" borderId="0" xfId="0"/>
    <xf numFmtId="0" fontId="0" fillId="4" borderId="0" xfId="0" applyFont="1" applyFill="1" applyProtection="1"/>
    <xf numFmtId="0" fontId="0" fillId="4" borderId="0" xfId="0" applyFont="1" applyFill="1" applyAlignment="1" applyProtection="1">
      <alignment vertical="center"/>
    </xf>
    <xf numFmtId="0" fontId="0" fillId="4" borderId="0" xfId="0" applyFont="1" applyFill="1" applyAlignment="1" applyProtection="1">
      <alignment vertical="center" wrapText="1"/>
    </xf>
    <xf numFmtId="0" fontId="0" fillId="4" borderId="0" xfId="0" applyFont="1" applyFill="1" applyBorder="1" applyAlignment="1" applyProtection="1">
      <alignment vertical="center"/>
    </xf>
    <xf numFmtId="0" fontId="0" fillId="4" borderId="0" xfId="0" applyFont="1" applyFill="1" applyAlignment="1">
      <alignment vertical="center"/>
    </xf>
    <xf numFmtId="0" fontId="0" fillId="4" borderId="0" xfId="0" applyFont="1" applyFill="1" applyBorder="1" applyAlignment="1">
      <alignment vertical="center"/>
    </xf>
    <xf numFmtId="0" fontId="0" fillId="4" borderId="0" xfId="0" applyFont="1" applyFill="1" applyAlignment="1">
      <alignment vertical="center" wrapText="1"/>
    </xf>
    <xf numFmtId="0" fontId="0" fillId="4" borderId="13" xfId="0" applyFont="1" applyFill="1" applyBorder="1" applyAlignment="1" applyProtection="1">
      <alignment horizontal="center" vertical="center"/>
      <protection locked="0"/>
    </xf>
    <xf numFmtId="0" fontId="0" fillId="4" borderId="0" xfId="0" applyFont="1" applyFill="1" applyAlignment="1">
      <alignment horizontal="center" vertical="center"/>
    </xf>
    <xf numFmtId="0" fontId="0" fillId="4" borderId="13" xfId="0" applyFont="1" applyFill="1" applyBorder="1" applyAlignment="1" applyProtection="1">
      <alignment horizontal="center" vertical="center" wrapText="1"/>
      <protection locked="0"/>
    </xf>
    <xf numFmtId="14" fontId="0" fillId="5" borderId="13" xfId="0" applyNumberFormat="1" applyFont="1" applyFill="1" applyBorder="1" applyAlignment="1" applyProtection="1">
      <alignment horizontal="center" vertical="center"/>
    </xf>
    <xf numFmtId="0" fontId="3" fillId="4" borderId="0" xfId="0" applyFont="1" applyFill="1" applyAlignment="1" applyProtection="1">
      <alignment vertical="center" wrapText="1"/>
    </xf>
    <xf numFmtId="0" fontId="0" fillId="4" borderId="0" xfId="0" applyFont="1" applyFill="1" applyBorder="1" applyAlignment="1" applyProtection="1">
      <alignment horizontal="center" vertical="center" wrapText="1"/>
    </xf>
    <xf numFmtId="0" fontId="0" fillId="3" borderId="0" xfId="0" applyFont="1" applyFill="1" applyAlignment="1" applyProtection="1">
      <alignment vertical="center" wrapText="1"/>
    </xf>
    <xf numFmtId="0" fontId="0" fillId="2" borderId="4"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0" borderId="0" xfId="0" applyFont="1" applyFill="1" applyAlignment="1" applyProtection="1">
      <alignment vertical="center" wrapText="1"/>
    </xf>
    <xf numFmtId="0" fontId="9" fillId="4" borderId="0" xfId="0" applyFont="1" applyFill="1" applyBorder="1" applyAlignment="1" applyProtection="1">
      <alignment horizontal="center" vertical="center" wrapText="1"/>
    </xf>
    <xf numFmtId="0" fontId="1" fillId="4" borderId="0" xfId="0" applyFont="1" applyFill="1" applyBorder="1" applyAlignment="1" applyProtection="1">
      <alignment vertical="center"/>
    </xf>
    <xf numFmtId="14" fontId="0" fillId="4" borderId="12"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wrapText="1"/>
    </xf>
    <xf numFmtId="0" fontId="1" fillId="5" borderId="12" xfId="0"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1" fontId="0" fillId="5" borderId="12" xfId="0" applyNumberFormat="1" applyFont="1" applyFill="1" applyBorder="1" applyAlignment="1" applyProtection="1">
      <alignment horizontal="center" vertical="center" wrapText="1"/>
    </xf>
    <xf numFmtId="1" fontId="0" fillId="4" borderId="12" xfId="0" applyNumberFormat="1" applyFont="1" applyFill="1" applyBorder="1" applyAlignment="1" applyProtection="1">
      <alignment horizontal="center" vertical="center" wrapText="1"/>
      <protection locked="0"/>
    </xf>
    <xf numFmtId="0" fontId="0" fillId="4" borderId="0" xfId="0" applyFont="1" applyFill="1" applyBorder="1" applyAlignment="1">
      <alignment horizontal="center" vertical="center"/>
    </xf>
    <xf numFmtId="0" fontId="0" fillId="0" borderId="0" xfId="0" applyFont="1" applyFill="1" applyBorder="1" applyAlignment="1">
      <alignment vertical="center" wrapText="1"/>
    </xf>
    <xf numFmtId="0" fontId="12" fillId="7" borderId="0" xfId="0" applyFont="1" applyFill="1" applyBorder="1" applyAlignment="1">
      <alignment horizontal="center" vertical="center" wrapText="1"/>
    </xf>
    <xf numFmtId="0" fontId="0" fillId="0" borderId="0" xfId="0" applyFont="1" applyFill="1" applyBorder="1" applyAlignment="1">
      <alignment vertical="center"/>
    </xf>
    <xf numFmtId="0" fontId="16" fillId="0" borderId="0" xfId="0" applyFont="1" applyFill="1" applyBorder="1" applyAlignment="1">
      <alignment vertical="center"/>
    </xf>
    <xf numFmtId="0" fontId="4" fillId="0" borderId="0" xfId="0" applyFont="1" applyFill="1" applyBorder="1" applyAlignment="1">
      <alignment vertical="center"/>
    </xf>
    <xf numFmtId="0" fontId="0" fillId="4" borderId="12" xfId="0" applyFont="1" applyFill="1" applyBorder="1" applyAlignment="1" applyProtection="1">
      <alignment horizontal="center" vertical="center" wrapText="1"/>
    </xf>
    <xf numFmtId="14" fontId="0" fillId="5" borderId="12"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xf>
    <xf numFmtId="0" fontId="4" fillId="4" borderId="0" xfId="0" applyFont="1" applyFill="1" applyBorder="1" applyAlignment="1" applyProtection="1">
      <alignment horizontal="left" vertical="center"/>
    </xf>
    <xf numFmtId="0" fontId="4" fillId="4" borderId="0" xfId="0" applyFont="1" applyFill="1" applyBorder="1" applyAlignment="1" applyProtection="1">
      <alignment horizontal="center" vertical="center"/>
    </xf>
    <xf numFmtId="14" fontId="0" fillId="4" borderId="12" xfId="0" applyNumberFormat="1"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wrapText="1"/>
      <protection locked="0"/>
    </xf>
    <xf numFmtId="1" fontId="0" fillId="5" borderId="0" xfId="0" applyNumberFormat="1" applyFont="1" applyFill="1" applyBorder="1" applyAlignment="1" applyProtection="1">
      <alignment horizontal="center" vertical="center" wrapText="1"/>
    </xf>
    <xf numFmtId="0" fontId="0" fillId="5" borderId="25" xfId="0" applyFont="1" applyFill="1" applyBorder="1" applyAlignment="1" applyProtection="1">
      <alignment vertical="center"/>
    </xf>
    <xf numFmtId="0" fontId="0" fillId="5" borderId="27" xfId="0" applyFont="1" applyFill="1" applyBorder="1" applyAlignment="1" applyProtection="1">
      <alignment vertical="center"/>
    </xf>
    <xf numFmtId="0" fontId="0" fillId="5" borderId="0" xfId="0" applyFont="1" applyFill="1" applyBorder="1" applyAlignment="1" applyProtection="1">
      <alignment vertical="center"/>
    </xf>
    <xf numFmtId="14" fontId="0" fillId="5" borderId="0" xfId="0" applyNumberFormat="1"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15" fillId="5" borderId="0" xfId="0" applyFont="1" applyFill="1" applyBorder="1" applyAlignment="1" applyProtection="1">
      <alignment horizontal="center" vertical="center" wrapText="1"/>
    </xf>
    <xf numFmtId="14" fontId="0" fillId="4" borderId="0" xfId="0" applyNumberFormat="1" applyFont="1" applyFill="1" applyBorder="1" applyAlignment="1" applyProtection="1">
      <alignment horizontal="center" vertical="center"/>
    </xf>
    <xf numFmtId="14" fontId="0" fillId="4" borderId="0" xfId="0" applyNumberFormat="1" applyFont="1" applyFill="1" applyBorder="1" applyAlignment="1" applyProtection="1">
      <alignment horizontal="left" vertical="center"/>
    </xf>
    <xf numFmtId="0" fontId="0" fillId="5" borderId="0" xfId="0" applyFont="1" applyFill="1" applyBorder="1" applyAlignment="1" applyProtection="1">
      <alignment horizontal="center" vertical="center"/>
    </xf>
    <xf numFmtId="0" fontId="0" fillId="5" borderId="0" xfId="0" applyFont="1" applyFill="1" applyBorder="1" applyAlignment="1" applyProtection="1">
      <alignment vertical="center" wrapText="1"/>
    </xf>
    <xf numFmtId="0" fontId="18" fillId="4" borderId="0" xfId="3" applyFill="1" applyAlignment="1" applyProtection="1">
      <alignment vertical="center" wrapText="1"/>
    </xf>
    <xf numFmtId="0" fontId="18" fillId="4" borderId="0" xfId="3" applyFill="1" applyBorder="1" applyAlignment="1" applyProtection="1">
      <alignment vertical="center" wrapText="1"/>
    </xf>
    <xf numFmtId="0" fontId="18" fillId="4" borderId="0" xfId="3" applyFill="1" applyBorder="1" applyAlignment="1" applyProtection="1">
      <alignment horizontal="center" vertical="center" wrapText="1"/>
    </xf>
    <xf numFmtId="9" fontId="0" fillId="5" borderId="13" xfId="2" applyFont="1" applyFill="1" applyBorder="1" applyAlignment="1" applyProtection="1">
      <alignment horizontal="center" vertical="center" wrapText="1"/>
    </xf>
    <xf numFmtId="0" fontId="0" fillId="5" borderId="14" xfId="0" applyFont="1" applyFill="1" applyBorder="1" applyAlignment="1" applyProtection="1">
      <alignment vertical="center" wrapText="1"/>
    </xf>
    <xf numFmtId="0" fontId="0" fillId="5" borderId="2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xf>
    <xf numFmtId="166" fontId="4" fillId="4" borderId="0" xfId="0" applyNumberFormat="1" applyFont="1" applyFill="1" applyBorder="1" applyAlignment="1" applyProtection="1">
      <alignment horizontal="center" vertical="center"/>
    </xf>
    <xf numFmtId="166" fontId="0" fillId="4" borderId="0" xfId="0" applyNumberFormat="1" applyFont="1" applyFill="1" applyBorder="1" applyAlignment="1" applyProtection="1">
      <alignment horizontal="center" vertical="center"/>
    </xf>
    <xf numFmtId="166" fontId="1" fillId="4" borderId="0" xfId="0" applyNumberFormat="1" applyFont="1" applyFill="1" applyBorder="1" applyAlignment="1" applyProtection="1">
      <alignment horizontal="center" vertical="center"/>
    </xf>
    <xf numFmtId="1" fontId="0" fillId="5" borderId="13" xfId="0" applyNumberFormat="1" applyFont="1" applyFill="1" applyBorder="1" applyAlignment="1" applyProtection="1">
      <alignment horizontal="center" vertical="center"/>
    </xf>
    <xf numFmtId="0" fontId="9" fillId="4" borderId="0" xfId="0" applyFont="1" applyFill="1" applyBorder="1" applyAlignment="1" applyProtection="1">
      <alignment horizontal="right" vertical="center" wrapText="1"/>
    </xf>
    <xf numFmtId="14" fontId="0" fillId="4" borderId="13" xfId="0" applyNumberFormat="1" applyFont="1" applyFill="1" applyBorder="1" applyAlignment="1" applyProtection="1">
      <alignment horizontal="center" vertical="center" wrapText="1"/>
      <protection locked="0"/>
    </xf>
    <xf numFmtId="14" fontId="0" fillId="5" borderId="13" xfId="0" applyNumberFormat="1" applyFont="1" applyFill="1" applyBorder="1" applyAlignment="1" applyProtection="1">
      <alignment horizontal="center" vertical="center" wrapText="1"/>
    </xf>
    <xf numFmtId="166" fontId="3" fillId="4" borderId="0" xfId="0" applyNumberFormat="1" applyFont="1" applyFill="1" applyAlignment="1" applyProtection="1">
      <alignment vertical="center" wrapText="1"/>
    </xf>
    <xf numFmtId="166" fontId="0" fillId="4" borderId="0" xfId="0" applyNumberFormat="1" applyFont="1" applyFill="1" applyBorder="1" applyAlignment="1" applyProtection="1">
      <alignment vertical="center" wrapText="1"/>
    </xf>
    <xf numFmtId="166" fontId="0" fillId="4" borderId="0" xfId="0" applyNumberFormat="1" applyFont="1" applyFill="1" applyAlignment="1" applyProtection="1">
      <alignment vertical="center" wrapText="1"/>
    </xf>
    <xf numFmtId="166" fontId="0" fillId="0" borderId="0" xfId="0" applyNumberFormat="1" applyFont="1" applyFill="1" applyAlignment="1" applyProtection="1">
      <alignment vertical="center" wrapText="1"/>
    </xf>
    <xf numFmtId="166" fontId="0" fillId="4" borderId="0" xfId="0" applyNumberFormat="1" applyFont="1" applyFill="1" applyBorder="1" applyAlignment="1" applyProtection="1">
      <alignment horizontal="center" vertical="center" wrapText="1"/>
    </xf>
    <xf numFmtId="166" fontId="0" fillId="5" borderId="0" xfId="0" applyNumberFormat="1" applyFont="1" applyFill="1" applyBorder="1" applyAlignment="1" applyProtection="1">
      <alignment vertical="center"/>
    </xf>
    <xf numFmtId="166" fontId="1" fillId="5" borderId="15" xfId="0" applyNumberFormat="1" applyFont="1" applyFill="1" applyBorder="1" applyAlignment="1" applyProtection="1">
      <alignment horizontal="right" vertical="center" indent="1"/>
    </xf>
    <xf numFmtId="166" fontId="9" fillId="4" borderId="0" xfId="0" applyNumberFormat="1" applyFont="1" applyFill="1" applyBorder="1" applyAlignment="1" applyProtection="1">
      <alignment horizontal="center" vertical="center" wrapText="1"/>
    </xf>
    <xf numFmtId="166" fontId="0" fillId="3" borderId="0" xfId="0" applyNumberFormat="1" applyFont="1" applyFill="1" applyAlignment="1" applyProtection="1">
      <alignment vertical="center" wrapText="1"/>
    </xf>
    <xf numFmtId="165" fontId="0" fillId="4" borderId="0" xfId="0" applyNumberFormat="1"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xf>
    <xf numFmtId="166" fontId="0" fillId="5" borderId="15" xfId="0" applyNumberFormat="1" applyFont="1" applyFill="1" applyBorder="1" applyAlignment="1" applyProtection="1">
      <alignment horizontal="center" vertical="center"/>
    </xf>
    <xf numFmtId="0" fontId="1" fillId="5" borderId="14" xfId="0" applyFont="1" applyFill="1" applyBorder="1" applyAlignment="1" applyProtection="1">
      <alignment horizontal="left" vertical="center" indent="1"/>
    </xf>
    <xf numFmtId="0" fontId="1" fillId="5" borderId="16" xfId="3" applyFont="1" applyFill="1" applyBorder="1" applyAlignment="1" applyProtection="1">
      <alignment horizontal="left" vertical="center" indent="1"/>
    </xf>
    <xf numFmtId="166" fontId="0" fillId="5" borderId="16" xfId="0" applyNumberFormat="1" applyFont="1" applyFill="1" applyBorder="1" applyAlignment="1" applyProtection="1">
      <alignment horizontal="center" vertical="center"/>
    </xf>
    <xf numFmtId="0" fontId="10" fillId="4" borderId="0"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3" fillId="4" borderId="12" xfId="0" applyFont="1" applyFill="1" applyBorder="1" applyAlignment="1" applyProtection="1">
      <alignment horizontal="center" vertical="center" wrapText="1"/>
      <protection locked="0"/>
    </xf>
    <xf numFmtId="0" fontId="8" fillId="4" borderId="0" xfId="0" applyFont="1" applyFill="1" applyBorder="1" applyAlignment="1" applyProtection="1">
      <alignment vertical="center"/>
    </xf>
    <xf numFmtId="167" fontId="3" fillId="4" borderId="0" xfId="5" applyNumberFormat="1" applyFont="1" applyFill="1" applyAlignment="1" applyProtection="1">
      <alignment vertical="center" wrapText="1"/>
    </xf>
    <xf numFmtId="167" fontId="0" fillId="4" borderId="0" xfId="5" applyNumberFormat="1" applyFont="1" applyFill="1" applyBorder="1" applyAlignment="1" applyProtection="1">
      <alignment vertical="center" wrapText="1"/>
    </xf>
    <xf numFmtId="167" fontId="0" fillId="4" borderId="12" xfId="5" applyNumberFormat="1" applyFont="1" applyFill="1" applyBorder="1" applyAlignment="1" applyProtection="1">
      <alignment horizontal="center" vertical="center" wrapText="1"/>
      <protection locked="0"/>
    </xf>
    <xf numFmtId="167" fontId="0" fillId="4" borderId="0" xfId="5" applyNumberFormat="1" applyFont="1" applyFill="1" applyAlignment="1" applyProtection="1">
      <alignment vertical="center" wrapText="1"/>
    </xf>
    <xf numFmtId="167" fontId="0" fillId="4" borderId="0" xfId="5" applyNumberFormat="1" applyFont="1" applyFill="1" applyBorder="1" applyAlignment="1" applyProtection="1">
      <alignment horizontal="center" vertical="center" wrapText="1"/>
    </xf>
    <xf numFmtId="167" fontId="0" fillId="5" borderId="0" xfId="5" applyNumberFormat="1" applyFont="1" applyFill="1" applyBorder="1" applyAlignment="1" applyProtection="1">
      <alignment vertical="center"/>
    </xf>
    <xf numFmtId="167" fontId="0" fillId="4" borderId="0" xfId="5" applyNumberFormat="1" applyFont="1" applyFill="1" applyBorder="1" applyAlignment="1" applyProtection="1">
      <alignment vertical="center"/>
    </xf>
    <xf numFmtId="167" fontId="0" fillId="5" borderId="12" xfId="5" applyNumberFormat="1" applyFont="1" applyFill="1" applyBorder="1" applyAlignment="1" applyProtection="1">
      <alignment horizontal="center" vertical="center" wrapText="1"/>
    </xf>
    <xf numFmtId="167" fontId="0" fillId="5" borderId="26" xfId="5" applyNumberFormat="1" applyFont="1" applyFill="1" applyBorder="1" applyAlignment="1" applyProtection="1">
      <alignment vertical="center"/>
    </xf>
    <xf numFmtId="167" fontId="1" fillId="5" borderId="12" xfId="5" applyNumberFormat="1" applyFont="1" applyFill="1" applyBorder="1" applyAlignment="1" applyProtection="1">
      <alignment horizontal="center" vertical="center" wrapText="1"/>
    </xf>
    <xf numFmtId="0" fontId="0" fillId="4" borderId="12" xfId="5" applyNumberFormat="1" applyFont="1" applyFill="1" applyBorder="1" applyAlignment="1" applyProtection="1">
      <alignment horizontal="center" vertical="center" wrapText="1"/>
      <protection locked="0"/>
    </xf>
    <xf numFmtId="0" fontId="0" fillId="4" borderId="28" xfId="5" applyNumberFormat="1" applyFont="1" applyFill="1" applyBorder="1" applyAlignment="1" applyProtection="1">
      <alignment horizontal="center" vertical="center" wrapText="1"/>
      <protection locked="0"/>
    </xf>
    <xf numFmtId="0" fontId="0" fillId="5" borderId="0" xfId="5" applyNumberFormat="1" applyFont="1" applyFill="1" applyBorder="1" applyAlignment="1" applyProtection="1">
      <alignment vertical="center"/>
    </xf>
    <xf numFmtId="167" fontId="0" fillId="5" borderId="0" xfId="5" applyNumberFormat="1" applyFont="1" applyFill="1" applyBorder="1" applyAlignment="1" applyProtection="1">
      <alignment horizontal="center" vertical="center" wrapText="1"/>
    </xf>
    <xf numFmtId="167" fontId="0" fillId="5" borderId="0" xfId="5" applyNumberFormat="1" applyFont="1" applyFill="1" applyBorder="1" applyAlignment="1" applyProtection="1">
      <alignment horizontal="center" vertical="center"/>
    </xf>
    <xf numFmtId="167" fontId="0" fillId="4" borderId="12" xfId="5" applyNumberFormat="1" applyFont="1" applyFill="1" applyBorder="1" applyAlignment="1" applyProtection="1">
      <alignment vertical="center" wrapText="1"/>
      <protection locked="0"/>
    </xf>
    <xf numFmtId="164" fontId="3" fillId="4" borderId="0" xfId="0" applyNumberFormat="1" applyFont="1" applyFill="1" applyAlignment="1" applyProtection="1">
      <alignment vertical="center" wrapText="1"/>
    </xf>
    <xf numFmtId="3" fontId="4" fillId="4" borderId="0" xfId="5" applyNumberFormat="1" applyFont="1" applyFill="1" applyBorder="1" applyAlignment="1" applyProtection="1">
      <alignment horizontal="left" vertical="center"/>
    </xf>
    <xf numFmtId="3" fontId="0" fillId="4" borderId="0" xfId="5" applyNumberFormat="1" applyFont="1" applyFill="1" applyBorder="1" applyAlignment="1" applyProtection="1">
      <alignment horizontal="center" vertical="center"/>
    </xf>
    <xf numFmtId="3" fontId="4" fillId="4" borderId="0" xfId="5" applyNumberFormat="1" applyFont="1" applyFill="1" applyBorder="1" applyAlignment="1" applyProtection="1">
      <alignment horizontal="center" vertical="center"/>
    </xf>
    <xf numFmtId="0" fontId="0" fillId="4" borderId="0" xfId="0" applyNumberFormat="1" applyFont="1" applyFill="1" applyBorder="1" applyAlignment="1" applyProtection="1">
      <alignment horizontal="center" vertical="center"/>
    </xf>
    <xf numFmtId="0" fontId="0" fillId="4" borderId="12" xfId="0" applyNumberFormat="1" applyFont="1" applyFill="1" applyBorder="1" applyAlignment="1" applyProtection="1">
      <alignment horizontal="center" vertical="center" wrapText="1"/>
      <protection locked="0"/>
    </xf>
    <xf numFmtId="0" fontId="0" fillId="5" borderId="0" xfId="0" applyNumberFormat="1" applyFont="1" applyFill="1" applyBorder="1" applyAlignment="1" applyProtection="1">
      <alignment horizontal="center" vertical="center"/>
    </xf>
    <xf numFmtId="14" fontId="0" fillId="4" borderId="12" xfId="5" applyNumberFormat="1" applyFont="1" applyFill="1" applyBorder="1" applyAlignment="1" applyProtection="1">
      <alignment horizontal="center" vertical="center" wrapText="1"/>
      <protection locked="0"/>
    </xf>
    <xf numFmtId="14" fontId="0" fillId="5" borderId="0" xfId="5" applyNumberFormat="1" applyFont="1" applyFill="1" applyBorder="1" applyAlignment="1" applyProtection="1">
      <alignment horizontal="center" vertical="center" wrapText="1"/>
    </xf>
    <xf numFmtId="14" fontId="0" fillId="4" borderId="0" xfId="0" applyNumberFormat="1" applyFont="1" applyFill="1" applyBorder="1" applyAlignment="1" applyProtection="1">
      <alignment vertical="center" wrapText="1"/>
    </xf>
    <xf numFmtId="10" fontId="0" fillId="4" borderId="12" xfId="0" applyNumberFormat="1" applyFont="1" applyFill="1" applyBorder="1" applyAlignment="1" applyProtection="1">
      <alignment horizontal="center" vertical="center" wrapText="1"/>
      <protection locked="0"/>
    </xf>
    <xf numFmtId="168" fontId="0" fillId="4" borderId="25" xfId="0" applyNumberFormat="1" applyFont="1" applyFill="1" applyBorder="1" applyAlignment="1" applyProtection="1">
      <alignment horizontal="center" vertical="center" wrapText="1"/>
      <protection locked="0"/>
    </xf>
    <xf numFmtId="0" fontId="21" fillId="0" borderId="0" xfId="4" applyFill="1" applyBorder="1" applyAlignment="1">
      <alignment horizontal="center" vertical="center" wrapText="1"/>
    </xf>
    <xf numFmtId="0" fontId="24" fillId="4" borderId="0" xfId="3"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 fontId="24" fillId="4" borderId="0" xfId="3" applyNumberFormat="1" applyFont="1" applyFill="1" applyBorder="1" applyAlignment="1" applyProtection="1">
      <alignment horizontal="center" vertical="center" wrapText="1"/>
    </xf>
    <xf numFmtId="0" fontId="24" fillId="4" borderId="0" xfId="3" applyFont="1" applyFill="1" applyBorder="1" applyAlignment="1" applyProtection="1">
      <alignment vertical="center" wrapText="1"/>
    </xf>
    <xf numFmtId="0" fontId="24" fillId="4" borderId="0" xfId="0" applyFont="1" applyFill="1" applyBorder="1" applyAlignment="1" applyProtection="1">
      <alignment vertical="center" wrapText="1"/>
    </xf>
    <xf numFmtId="0" fontId="22" fillId="4" borderId="0" xfId="0" applyFont="1" applyFill="1" applyAlignment="1" applyProtection="1">
      <alignment horizontal="center" vertical="center" wrapText="1"/>
    </xf>
    <xf numFmtId="0" fontId="22" fillId="4" borderId="0" xfId="0" applyFont="1" applyFill="1" applyAlignment="1" applyProtection="1">
      <alignment vertical="center" wrapText="1"/>
    </xf>
    <xf numFmtId="0" fontId="22" fillId="4" borderId="0" xfId="0" applyFont="1" applyFill="1" applyBorder="1" applyAlignment="1" applyProtection="1">
      <alignment horizontal="center" vertical="center" wrapText="1"/>
    </xf>
    <xf numFmtId="0" fontId="9" fillId="4" borderId="0" xfId="0" applyFont="1" applyFill="1" applyAlignment="1" applyProtection="1">
      <alignment vertical="center" wrapText="1"/>
    </xf>
    <xf numFmtId="0" fontId="0" fillId="4" borderId="0" xfId="0" applyFont="1" applyFill="1" applyAlignment="1" applyProtection="1">
      <alignment horizontal="center" vertical="center" wrapText="1"/>
    </xf>
    <xf numFmtId="0" fontId="0" fillId="4" borderId="12" xfId="0" applyFont="1" applyFill="1" applyBorder="1" applyAlignment="1" applyProtection="1">
      <alignment vertical="center" wrapText="1"/>
      <protection locked="0"/>
    </xf>
    <xf numFmtId="0" fontId="1" fillId="0" borderId="0" xfId="0" applyFont="1" applyFill="1" applyBorder="1" applyAlignment="1">
      <alignment vertical="center"/>
    </xf>
    <xf numFmtId="0" fontId="12" fillId="10" borderId="0" xfId="0" applyFont="1" applyFill="1" applyBorder="1" applyAlignment="1">
      <alignment horizontal="center" vertical="center" wrapText="1"/>
    </xf>
    <xf numFmtId="0" fontId="12" fillId="11" borderId="0" xfId="4" applyFont="1" applyFill="1" applyBorder="1" applyAlignment="1">
      <alignment horizontal="center"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3" fontId="0" fillId="5" borderId="12" xfId="5" applyNumberFormat="1" applyFont="1" applyFill="1" applyBorder="1" applyAlignment="1" applyProtection="1">
      <alignment horizontal="center" vertical="center" wrapText="1"/>
    </xf>
    <xf numFmtId="167" fontId="0" fillId="13" borderId="12" xfId="5" applyNumberFormat="1" applyFont="1" applyFill="1" applyBorder="1" applyAlignment="1" applyProtection="1">
      <alignment horizontal="center" vertical="center" wrapText="1"/>
      <protection locked="0"/>
    </xf>
    <xf numFmtId="0" fontId="0" fillId="13" borderId="12" xfId="0" applyFont="1" applyFill="1" applyBorder="1" applyAlignment="1" applyProtection="1">
      <alignment vertical="center" wrapText="1"/>
      <protection locked="0"/>
    </xf>
    <xf numFmtId="9" fontId="0" fillId="12" borderId="12" xfId="0" applyNumberFormat="1" applyFont="1" applyFill="1" applyBorder="1" applyAlignment="1" applyProtection="1">
      <alignment horizontal="center" vertical="center" wrapText="1"/>
      <protection locked="0"/>
    </xf>
    <xf numFmtId="0" fontId="0" fillId="12" borderId="12" xfId="0" applyFont="1" applyFill="1" applyBorder="1" applyAlignment="1" applyProtection="1">
      <alignment horizontal="center" vertical="center" wrapText="1"/>
      <protection locked="0"/>
    </xf>
    <xf numFmtId="0" fontId="15" fillId="12" borderId="12" xfId="0" applyFont="1" applyFill="1" applyBorder="1" applyAlignment="1" applyProtection="1">
      <alignment horizontal="center" vertical="center" wrapText="1"/>
      <protection locked="0"/>
    </xf>
    <xf numFmtId="14" fontId="15" fillId="12" borderId="12" xfId="0" applyNumberFormat="1" applyFont="1" applyFill="1" applyBorder="1" applyAlignment="1" applyProtection="1">
      <alignment horizontal="center" vertical="center" wrapText="1"/>
      <protection locked="0"/>
    </xf>
    <xf numFmtId="0" fontId="3" fillId="12" borderId="12" xfId="0" applyFont="1" applyFill="1" applyBorder="1" applyAlignment="1" applyProtection="1">
      <alignment horizontal="center" vertical="center" wrapText="1"/>
      <protection locked="0"/>
    </xf>
    <xf numFmtId="14" fontId="3" fillId="12" borderId="12" xfId="0" applyNumberFormat="1" applyFont="1" applyFill="1" applyBorder="1" applyAlignment="1" applyProtection="1">
      <alignment horizontal="center" vertical="center" wrapText="1"/>
      <protection locked="0"/>
    </xf>
    <xf numFmtId="1" fontId="3" fillId="5" borderId="12" xfId="0" applyNumberFormat="1" applyFont="1" applyFill="1" applyBorder="1" applyAlignment="1" applyProtection="1">
      <alignment horizontal="center" vertical="center" wrapText="1"/>
    </xf>
    <xf numFmtId="0" fontId="0" fillId="4" borderId="18" xfId="0" applyFont="1" applyFill="1" applyBorder="1" applyAlignment="1" applyProtection="1">
      <alignment horizontal="center" vertical="center" wrapText="1"/>
    </xf>
    <xf numFmtId="0" fontId="3" fillId="4" borderId="17" xfId="0" applyFont="1" applyFill="1" applyBorder="1" applyAlignment="1" applyProtection="1">
      <alignment vertical="center" wrapText="1"/>
    </xf>
    <xf numFmtId="1" fontId="0" fillId="0" borderId="0" xfId="0" applyNumberFormat="1" applyFont="1" applyFill="1" applyBorder="1" applyAlignment="1">
      <alignment vertical="center" wrapText="1"/>
    </xf>
    <xf numFmtId="10" fontId="0" fillId="0" borderId="0" xfId="2" applyNumberFormat="1" applyFont="1" applyFill="1" applyBorder="1" applyAlignment="1">
      <alignment vertical="center"/>
    </xf>
    <xf numFmtId="1" fontId="0" fillId="0" borderId="0" xfId="0" applyNumberFormat="1" applyFont="1" applyFill="1" applyBorder="1" applyAlignment="1">
      <alignment vertical="center"/>
    </xf>
    <xf numFmtId="0" fontId="0" fillId="4" borderId="31" xfId="0" applyFont="1" applyFill="1" applyBorder="1" applyAlignment="1" applyProtection="1">
      <alignment horizontal="center" vertical="center" wrapText="1"/>
    </xf>
    <xf numFmtId="0" fontId="28" fillId="0" borderId="0" xfId="0" applyFont="1" applyFill="1" applyBorder="1" applyAlignment="1">
      <alignment vertical="center"/>
    </xf>
    <xf numFmtId="0" fontId="12" fillId="6" borderId="0" xfId="0" applyFont="1" applyFill="1" applyBorder="1" applyAlignment="1" applyProtection="1">
      <alignment horizontal="center" vertical="center" wrapText="1"/>
    </xf>
    <xf numFmtId="168" fontId="0" fillId="0" borderId="0" xfId="2" applyNumberFormat="1" applyFont="1" applyFill="1" applyBorder="1" applyAlignment="1">
      <alignment vertical="center"/>
    </xf>
    <xf numFmtId="0" fontId="26" fillId="4" borderId="0" xfId="0" applyFont="1" applyFill="1" applyAlignment="1" applyProtection="1">
      <alignment horizontal="center"/>
    </xf>
    <xf numFmtId="0" fontId="10" fillId="4" borderId="0" xfId="0" applyFont="1" applyFill="1" applyBorder="1" applyAlignment="1" applyProtection="1">
      <alignment horizontal="left" vertical="center" indent="1"/>
    </xf>
    <xf numFmtId="0" fontId="1" fillId="4" borderId="0" xfId="0" applyFont="1" applyFill="1" applyBorder="1" applyAlignment="1" applyProtection="1">
      <alignment horizontal="left" vertical="center"/>
    </xf>
    <xf numFmtId="167" fontId="5" fillId="4" borderId="0" xfId="5" applyNumberFormat="1" applyFont="1" applyFill="1" applyBorder="1" applyAlignment="1" applyProtection="1">
      <alignment vertical="center"/>
    </xf>
    <xf numFmtId="0" fontId="9" fillId="0" borderId="0" xfId="0" applyFont="1" applyFill="1" applyBorder="1" applyAlignment="1">
      <alignment vertical="center"/>
    </xf>
    <xf numFmtId="0" fontId="26" fillId="4" borderId="0" xfId="0" applyFont="1" applyFill="1" applyAlignment="1" applyProtection="1">
      <alignment horizontal="center"/>
    </xf>
    <xf numFmtId="0" fontId="0" fillId="4" borderId="0" xfId="0" applyFont="1" applyFill="1" applyBorder="1" applyAlignment="1" applyProtection="1">
      <alignment vertical="center" wrapText="1"/>
    </xf>
    <xf numFmtId="0" fontId="3" fillId="4" borderId="0" xfId="0" applyFont="1" applyFill="1" applyBorder="1" applyAlignment="1" applyProtection="1">
      <alignment vertical="center" wrapText="1"/>
    </xf>
    <xf numFmtId="14" fontId="0" fillId="4" borderId="13" xfId="0" applyNumberFormat="1"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wrapText="1"/>
    </xf>
    <xf numFmtId="0" fontId="0" fillId="4" borderId="26" xfId="0" applyFont="1" applyFill="1" applyBorder="1" applyAlignment="1" applyProtection="1">
      <alignment horizontal="center" vertical="center" wrapText="1"/>
    </xf>
    <xf numFmtId="0" fontId="12" fillId="7"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10" fontId="0" fillId="0" borderId="0" xfId="2" applyNumberFormat="1" applyFont="1" applyFill="1" applyBorder="1" applyAlignment="1" applyProtection="1">
      <alignment vertical="center"/>
      <protection locked="0"/>
    </xf>
    <xf numFmtId="0" fontId="26" fillId="4" borderId="0" xfId="0" applyFont="1" applyFill="1" applyAlignment="1" applyProtection="1">
      <alignment horizontal="center"/>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xf>
    <xf numFmtId="0" fontId="9" fillId="4" borderId="0" xfId="0" applyFont="1" applyFill="1" applyBorder="1" applyAlignment="1" applyProtection="1">
      <alignment vertical="center" wrapText="1"/>
    </xf>
    <xf numFmtId="3" fontId="0" fillId="14" borderId="14" xfId="5" applyNumberFormat="1" applyFont="1" applyFill="1" applyBorder="1" applyAlignment="1" applyProtection="1">
      <alignment horizontal="center" vertical="center" wrapText="1"/>
    </xf>
    <xf numFmtId="0" fontId="26" fillId="4" borderId="0" xfId="0" applyFont="1" applyFill="1" applyAlignment="1" applyProtection="1">
      <alignment horizontal="center"/>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xf>
    <xf numFmtId="0" fontId="0" fillId="5" borderId="22" xfId="0" applyFont="1" applyFill="1" applyBorder="1" applyAlignment="1" applyProtection="1">
      <alignment horizontal="center" vertical="center" wrapText="1"/>
    </xf>
    <xf numFmtId="0" fontId="0" fillId="4" borderId="28"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10" fontId="0" fillId="4" borderId="13" xfId="0" applyNumberFormat="1" applyFont="1" applyFill="1" applyBorder="1" applyAlignment="1" applyProtection="1">
      <alignment horizontal="center" vertical="center" wrapText="1"/>
      <protection locked="0"/>
    </xf>
    <xf numFmtId="9" fontId="0" fillId="4" borderId="13" xfId="0" applyNumberFormat="1" applyFont="1" applyFill="1" applyBorder="1" applyAlignment="1" applyProtection="1">
      <alignment horizontal="center" vertical="center" wrapText="1"/>
      <protection locked="0"/>
    </xf>
    <xf numFmtId="9" fontId="0" fillId="4" borderId="35" xfId="0" applyNumberFormat="1" applyFont="1" applyFill="1" applyBorder="1" applyAlignment="1" applyProtection="1">
      <alignment horizontal="center" wrapText="1"/>
      <protection locked="0"/>
    </xf>
    <xf numFmtId="2" fontId="0" fillId="4" borderId="12" xfId="0" applyNumberFormat="1" applyFont="1" applyFill="1" applyBorder="1" applyAlignment="1" applyProtection="1">
      <alignment horizontal="center" vertical="center" wrapText="1"/>
      <protection locked="0"/>
    </xf>
    <xf numFmtId="0" fontId="0" fillId="13" borderId="26" xfId="0" applyFont="1" applyFill="1" applyBorder="1" applyAlignment="1" applyProtection="1">
      <alignment horizontal="center" vertical="center" wrapText="1"/>
      <protection locked="0"/>
    </xf>
    <xf numFmtId="0" fontId="0" fillId="13" borderId="12" xfId="0" applyFont="1" applyFill="1" applyBorder="1" applyAlignment="1" applyProtection="1">
      <alignment horizontal="center" vertical="center" wrapText="1"/>
      <protection locked="0"/>
    </xf>
    <xf numFmtId="9" fontId="0" fillId="13" borderId="12" xfId="0" applyNumberFormat="1" applyFont="1" applyFill="1" applyBorder="1" applyAlignment="1" applyProtection="1">
      <alignment horizontal="center" vertical="center" wrapText="1"/>
      <protection locked="0"/>
    </xf>
    <xf numFmtId="1" fontId="0" fillId="13" borderId="12" xfId="0" applyNumberFormat="1" applyFont="1" applyFill="1" applyBorder="1" applyAlignment="1" applyProtection="1">
      <alignment horizontal="center" vertical="center" wrapText="1"/>
      <protection locked="0"/>
    </xf>
    <xf numFmtId="9" fontId="3" fillId="4" borderId="13" xfId="0" applyNumberFormat="1" applyFont="1" applyFill="1" applyBorder="1" applyAlignment="1" applyProtection="1">
      <alignment vertical="center" wrapText="1"/>
      <protection locked="0"/>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vertical="center" wrapText="1"/>
    </xf>
    <xf numFmtId="0" fontId="0" fillId="4" borderId="0" xfId="0" applyFont="1" applyFill="1" applyAlignment="1" applyProtection="1"/>
    <xf numFmtId="168" fontId="0" fillId="5" borderId="0" xfId="2" applyNumberFormat="1" applyFont="1" applyFill="1" applyBorder="1" applyAlignment="1" applyProtection="1">
      <alignment horizontal="center" vertical="center" wrapText="1"/>
    </xf>
    <xf numFmtId="164" fontId="0" fillId="5" borderId="0" xfId="5" applyFont="1" applyFill="1" applyBorder="1" applyAlignment="1" applyProtection="1">
      <alignment horizontal="center" vertical="center" wrapText="1"/>
    </xf>
    <xf numFmtId="0" fontId="4" fillId="4" borderId="0" xfId="0" applyFont="1" applyFill="1" applyBorder="1" applyAlignment="1" applyProtection="1">
      <alignment horizontal="left" vertical="center" wrapText="1"/>
    </xf>
    <xf numFmtId="1" fontId="24" fillId="4" borderId="0" xfId="0" applyNumberFormat="1" applyFont="1" applyFill="1" applyBorder="1" applyAlignment="1" applyProtection="1">
      <alignment vertical="center" wrapText="1"/>
    </xf>
    <xf numFmtId="0" fontId="0" fillId="4" borderId="0" xfId="0" applyFont="1" applyFill="1" applyBorder="1" applyAlignment="1" applyProtection="1">
      <alignment vertical="center" wrapText="1"/>
    </xf>
    <xf numFmtId="0" fontId="9" fillId="4" borderId="0" xfId="0" applyFont="1" applyFill="1" applyBorder="1" applyAlignment="1" applyProtection="1">
      <alignment horizontal="center" vertical="center" wrapText="1"/>
    </xf>
    <xf numFmtId="167" fontId="0" fillId="4" borderId="0" xfId="0" applyNumberFormat="1" applyFont="1" applyFill="1" applyBorder="1" applyAlignment="1" applyProtection="1">
      <alignment vertical="center" wrapText="1"/>
    </xf>
    <xf numFmtId="0" fontId="12" fillId="15" borderId="0" xfId="0" applyFont="1" applyFill="1" applyBorder="1" applyAlignment="1">
      <alignment horizontal="center" vertical="center" wrapText="1"/>
    </xf>
    <xf numFmtId="0" fontId="3" fillId="4" borderId="0" xfId="0" applyFont="1" applyFill="1" applyBorder="1" applyAlignment="1" applyProtection="1">
      <alignment vertical="center"/>
    </xf>
    <xf numFmtId="166" fontId="3" fillId="4" borderId="0" xfId="0" applyNumberFormat="1" applyFont="1" applyFill="1" applyBorder="1" applyAlignment="1" applyProtection="1">
      <alignment vertical="center"/>
    </xf>
    <xf numFmtId="0" fontId="26" fillId="4" borderId="0" xfId="0" applyFont="1" applyFill="1" applyAlignment="1" applyProtection="1">
      <alignment horizontal="center"/>
    </xf>
    <xf numFmtId="0" fontId="0" fillId="5" borderId="0" xfId="0" applyFont="1" applyFill="1" applyBorder="1" applyAlignment="1" applyProtection="1">
      <alignment horizontal="center" vertical="center" wrapText="1"/>
    </xf>
    <xf numFmtId="0" fontId="0" fillId="4" borderId="22"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12"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30" fillId="4" borderId="0" xfId="7" applyFill="1"/>
    <xf numFmtId="0" fontId="30" fillId="0" borderId="0" xfId="7"/>
    <xf numFmtId="0" fontId="7" fillId="4" borderId="0" xfId="7" applyFont="1" applyFill="1" applyBorder="1" applyProtection="1">
      <protection hidden="1"/>
    </xf>
    <xf numFmtId="0" fontId="31" fillId="16" borderId="0" xfId="7" applyFont="1" applyFill="1" applyBorder="1" applyProtection="1">
      <protection hidden="1"/>
    </xf>
    <xf numFmtId="0" fontId="31" fillId="4" borderId="0" xfId="7" applyFont="1" applyFill="1" applyBorder="1" applyProtection="1">
      <protection hidden="1"/>
    </xf>
    <xf numFmtId="0" fontId="7" fillId="16" borderId="0" xfId="7" applyFont="1" applyFill="1" applyBorder="1" applyProtection="1">
      <protection hidden="1"/>
    </xf>
    <xf numFmtId="0" fontId="32" fillId="16" borderId="0" xfId="7" applyFont="1" applyFill="1" applyBorder="1" applyProtection="1">
      <protection hidden="1"/>
    </xf>
    <xf numFmtId="0" fontId="32" fillId="16" borderId="0" xfId="7" applyFont="1" applyFill="1" applyBorder="1" applyAlignment="1" applyProtection="1">
      <alignment vertical="top" wrapText="1"/>
      <protection hidden="1"/>
    </xf>
    <xf numFmtId="0" fontId="33" fillId="16" borderId="0" xfId="7" applyFont="1" applyFill="1" applyBorder="1" applyAlignment="1" applyProtection="1">
      <alignment vertical="top" wrapText="1"/>
      <protection hidden="1"/>
    </xf>
    <xf numFmtId="0" fontId="35" fillId="4" borderId="0" xfId="7" applyFont="1" applyFill="1" applyBorder="1" applyAlignment="1" applyProtection="1">
      <alignment vertical="top" wrapText="1"/>
      <protection hidden="1"/>
    </xf>
    <xf numFmtId="0" fontId="36" fillId="0" borderId="0" xfId="7" applyFont="1" applyAlignment="1">
      <alignment wrapText="1"/>
    </xf>
    <xf numFmtId="0" fontId="37" fillId="4" borderId="0" xfId="7" applyFont="1" applyFill="1" applyBorder="1" applyAlignment="1" applyProtection="1">
      <protection hidden="1"/>
    </xf>
    <xf numFmtId="0" fontId="38" fillId="4" borderId="0" xfId="7" applyFont="1" applyFill="1" applyBorder="1" applyAlignment="1" applyProtection="1">
      <alignment horizontal="left"/>
      <protection hidden="1"/>
    </xf>
    <xf numFmtId="17" fontId="39" fillId="4" borderId="0" xfId="7" applyNumberFormat="1" applyFont="1" applyFill="1" applyBorder="1" applyAlignment="1" applyProtection="1">
      <alignment horizontal="left"/>
      <protection hidden="1"/>
    </xf>
    <xf numFmtId="0" fontId="40" fillId="0" borderId="0" xfId="7" applyFont="1" applyAlignment="1">
      <alignment vertical="center"/>
    </xf>
    <xf numFmtId="0" fontId="41" fillId="0" borderId="0" xfId="7" applyFont="1"/>
    <xf numFmtId="0" fontId="30" fillId="4" borderId="0" xfId="7" applyFill="1" applyBorder="1"/>
    <xf numFmtId="0" fontId="30" fillId="0" borderId="0" xfId="7" applyFill="1"/>
    <xf numFmtId="0" fontId="43" fillId="0" borderId="0" xfId="7" applyFont="1" applyAlignment="1">
      <alignment vertical="center"/>
    </xf>
    <xf numFmtId="0" fontId="44" fillId="4" borderId="0" xfId="7" applyFont="1" applyFill="1" applyBorder="1" applyAlignment="1" applyProtection="1">
      <alignment horizontal="left" vertical="center"/>
      <protection hidden="1"/>
    </xf>
    <xf numFmtId="0" fontId="30" fillId="0" borderId="0" xfId="7" applyBorder="1"/>
    <xf numFmtId="0" fontId="47" fillId="17" borderId="0" xfId="0" applyFont="1" applyFill="1" applyAlignment="1" applyProtection="1">
      <alignment vertical="center"/>
    </xf>
    <xf numFmtId="0" fontId="47" fillId="17" borderId="0" xfId="0" applyFont="1" applyFill="1" applyAlignment="1" applyProtection="1">
      <alignment vertical="center" wrapText="1"/>
    </xf>
    <xf numFmtId="0" fontId="48" fillId="0" borderId="8" xfId="0" applyFont="1" applyBorder="1" applyProtection="1"/>
    <xf numFmtId="0" fontId="48" fillId="4" borderId="1" xfId="0" applyFont="1" applyFill="1" applyBorder="1" applyAlignment="1" applyProtection="1">
      <alignment vertical="center" wrapText="1"/>
    </xf>
    <xf numFmtId="0" fontId="48" fillId="4" borderId="10" xfId="0" applyFont="1" applyFill="1" applyBorder="1" applyProtection="1"/>
    <xf numFmtId="0" fontId="48" fillId="4" borderId="11" xfId="0" applyFont="1" applyFill="1" applyBorder="1" applyAlignment="1" applyProtection="1">
      <alignment vertical="center"/>
    </xf>
    <xf numFmtId="0" fontId="48" fillId="4" borderId="20" xfId="0" applyFont="1" applyFill="1" applyBorder="1" applyAlignment="1" applyProtection="1">
      <alignment vertical="center"/>
    </xf>
    <xf numFmtId="0" fontId="48" fillId="4" borderId="19" xfId="0" applyFont="1" applyFill="1" applyBorder="1" applyAlignment="1" applyProtection="1">
      <alignment vertical="center"/>
    </xf>
    <xf numFmtId="0" fontId="48" fillId="4" borderId="29" xfId="0" applyFont="1" applyFill="1" applyBorder="1" applyAlignment="1" applyProtection="1">
      <alignment vertical="center" wrapText="1"/>
    </xf>
    <xf numFmtId="0" fontId="48" fillId="4" borderId="9" xfId="0" applyFont="1" applyFill="1" applyBorder="1" applyAlignment="1" applyProtection="1">
      <alignment vertical="center" wrapText="1"/>
    </xf>
    <xf numFmtId="0" fontId="0" fillId="4" borderId="11" xfId="0" applyFont="1" applyFill="1" applyBorder="1" applyAlignment="1" applyProtection="1">
      <alignment vertical="center"/>
    </xf>
    <xf numFmtId="0" fontId="48" fillId="4" borderId="20" xfId="0" applyFont="1" applyFill="1" applyBorder="1" applyAlignment="1" applyProtection="1">
      <alignment vertical="center" wrapText="1"/>
    </xf>
    <xf numFmtId="0" fontId="48" fillId="4" borderId="29" xfId="0" applyFont="1" applyFill="1" applyBorder="1" applyAlignment="1" applyProtection="1">
      <alignment vertical="center"/>
    </xf>
    <xf numFmtId="0" fontId="48" fillId="4" borderId="1" xfId="0" applyFont="1" applyFill="1" applyBorder="1" applyAlignment="1" applyProtection="1">
      <alignment vertical="center"/>
    </xf>
    <xf numFmtId="0" fontId="9" fillId="4" borderId="29" xfId="0" applyFont="1" applyFill="1" applyBorder="1" applyAlignment="1" applyProtection="1">
      <alignment vertical="center"/>
    </xf>
    <xf numFmtId="0" fontId="48" fillId="4" borderId="8" xfId="0" applyFont="1" applyFill="1" applyBorder="1" applyProtection="1"/>
    <xf numFmtId="0" fontId="47" fillId="17" borderId="0" xfId="0" applyFont="1" applyFill="1" applyAlignment="1" applyProtection="1">
      <alignment horizontal="center" vertical="center"/>
    </xf>
    <xf numFmtId="0" fontId="50" fillId="17" borderId="0" xfId="0" applyFont="1" applyFill="1" applyAlignment="1" applyProtection="1">
      <alignment vertical="center"/>
    </xf>
    <xf numFmtId="0" fontId="48" fillId="4" borderId="1" xfId="0" applyFont="1" applyFill="1" applyBorder="1" applyAlignment="1" applyProtection="1">
      <alignment horizontal="center" vertical="center"/>
    </xf>
    <xf numFmtId="0" fontId="45" fillId="4" borderId="1" xfId="0" applyFont="1" applyFill="1" applyBorder="1" applyAlignment="1" applyProtection="1">
      <alignment vertical="center"/>
    </xf>
    <xf numFmtId="0" fontId="48" fillId="4" borderId="9" xfId="0" applyFont="1" applyFill="1" applyBorder="1" applyAlignment="1" applyProtection="1">
      <alignment vertical="center"/>
    </xf>
    <xf numFmtId="0" fontId="48" fillId="4" borderId="10" xfId="0" applyFont="1" applyFill="1" applyBorder="1" applyAlignment="1" applyProtection="1">
      <alignment vertical="center"/>
    </xf>
    <xf numFmtId="0" fontId="45" fillId="4" borderId="29" xfId="0" applyFont="1" applyFill="1" applyBorder="1" applyAlignment="1" applyProtection="1">
      <alignment vertical="center"/>
    </xf>
    <xf numFmtId="0" fontId="48" fillId="4" borderId="23" xfId="0" applyFont="1" applyFill="1" applyBorder="1" applyAlignment="1" applyProtection="1">
      <alignment vertical="center"/>
    </xf>
    <xf numFmtId="0" fontId="48" fillId="0" borderId="19" xfId="0" applyFont="1" applyBorder="1" applyProtection="1"/>
    <xf numFmtId="0" fontId="48" fillId="4" borderId="27" xfId="0" applyFont="1" applyFill="1" applyBorder="1" applyAlignment="1" applyProtection="1">
      <alignment horizontal="center" vertical="center"/>
    </xf>
    <xf numFmtId="0" fontId="0" fillId="4" borderId="8" xfId="0" applyFont="1" applyFill="1" applyBorder="1" applyAlignment="1" applyProtection="1">
      <alignment vertical="center"/>
    </xf>
    <xf numFmtId="0" fontId="1" fillId="4" borderId="1" xfId="0" applyFont="1" applyFill="1" applyBorder="1" applyAlignment="1" applyProtection="1">
      <alignment vertical="center" wrapText="1"/>
    </xf>
    <xf numFmtId="0" fontId="0" fillId="4" borderId="1" xfId="0" applyFont="1" applyFill="1" applyBorder="1" applyAlignment="1" applyProtection="1">
      <alignment horizontal="center" vertical="center"/>
    </xf>
    <xf numFmtId="0" fontId="0" fillId="4" borderId="1" xfId="0" applyFont="1" applyFill="1" applyBorder="1" applyAlignment="1" applyProtection="1">
      <alignment vertical="center"/>
    </xf>
    <xf numFmtId="0" fontId="11" fillId="4" borderId="1" xfId="0" applyFont="1" applyFill="1" applyBorder="1" applyAlignment="1" applyProtection="1">
      <alignment vertical="center"/>
    </xf>
    <xf numFmtId="0" fontId="0" fillId="4" borderId="9" xfId="0" applyFont="1" applyFill="1" applyBorder="1" applyAlignment="1" applyProtection="1">
      <alignment vertical="center"/>
    </xf>
    <xf numFmtId="0" fontId="0" fillId="4" borderId="10" xfId="0" applyFont="1" applyFill="1" applyBorder="1" applyAlignment="1" applyProtection="1">
      <alignment vertical="center"/>
    </xf>
    <xf numFmtId="0" fontId="11" fillId="4" borderId="0" xfId="0" applyFont="1" applyFill="1" applyBorder="1" applyAlignment="1" applyProtection="1">
      <alignment vertical="center"/>
    </xf>
    <xf numFmtId="0" fontId="0" fillId="4" borderId="19" xfId="0" applyFont="1" applyFill="1" applyBorder="1" applyAlignment="1" applyProtection="1">
      <alignment vertical="center"/>
    </xf>
    <xf numFmtId="0" fontId="0" fillId="4" borderId="29" xfId="0" applyFont="1" applyFill="1" applyBorder="1" applyAlignment="1" applyProtection="1">
      <alignment vertical="center" wrapText="1"/>
    </xf>
    <xf numFmtId="0" fontId="0" fillId="4" borderId="20" xfId="0" applyFont="1" applyFill="1" applyBorder="1" applyAlignment="1" applyProtection="1">
      <alignment vertical="center"/>
    </xf>
    <xf numFmtId="0" fontId="0" fillId="4" borderId="29" xfId="0" applyFont="1" applyFill="1" applyBorder="1" applyAlignment="1" applyProtection="1">
      <alignment horizontal="center" vertical="center"/>
    </xf>
    <xf numFmtId="0" fontId="0" fillId="4" borderId="29" xfId="0" applyFont="1" applyFill="1" applyBorder="1" applyAlignment="1" applyProtection="1">
      <alignment vertical="center"/>
    </xf>
    <xf numFmtId="0" fontId="20" fillId="4" borderId="29" xfId="0" applyFont="1" applyFill="1" applyBorder="1" applyAlignment="1" applyProtection="1">
      <alignment vertical="center"/>
    </xf>
    <xf numFmtId="0" fontId="12" fillId="17" borderId="12" xfId="0" applyFont="1" applyFill="1" applyBorder="1" applyAlignment="1" applyProtection="1">
      <alignment horizontal="center" vertical="center" wrapText="1"/>
    </xf>
    <xf numFmtId="0" fontId="3" fillId="17" borderId="0" xfId="0" applyFont="1" applyFill="1" applyAlignment="1" applyProtection="1">
      <alignment vertical="center" wrapText="1"/>
    </xf>
    <xf numFmtId="167" fontId="3" fillId="17" borderId="0" xfId="5" applyNumberFormat="1" applyFont="1" applyFill="1" applyAlignment="1" applyProtection="1">
      <alignment vertical="center" wrapText="1"/>
    </xf>
    <xf numFmtId="0" fontId="3" fillId="4" borderId="8" xfId="0" applyFont="1" applyFill="1" applyBorder="1" applyAlignment="1" applyProtection="1">
      <alignment vertical="center" wrapText="1"/>
    </xf>
    <xf numFmtId="0" fontId="5" fillId="4" borderId="1" xfId="0" applyFont="1" applyFill="1" applyBorder="1" applyAlignment="1" applyProtection="1">
      <alignment vertical="center" wrapText="1"/>
    </xf>
    <xf numFmtId="167" fontId="5" fillId="4" borderId="1" xfId="5" applyNumberFormat="1" applyFont="1" applyFill="1" applyBorder="1" applyAlignment="1" applyProtection="1">
      <alignment vertical="center" wrapText="1"/>
    </xf>
    <xf numFmtId="0" fontId="3" fillId="4" borderId="10" xfId="0" applyFont="1" applyFill="1" applyBorder="1" applyAlignment="1" applyProtection="1">
      <alignment vertical="center" wrapText="1"/>
    </xf>
    <xf numFmtId="167" fontId="3" fillId="4" borderId="0" xfId="5" applyNumberFormat="1" applyFont="1" applyFill="1" applyBorder="1" applyAlignment="1" applyProtection="1">
      <alignment vertical="center" wrapText="1"/>
    </xf>
    <xf numFmtId="0" fontId="3" fillId="4" borderId="11" xfId="0" applyFont="1" applyFill="1" applyBorder="1" applyAlignment="1" applyProtection="1">
      <alignment vertical="center" wrapText="1"/>
    </xf>
    <xf numFmtId="0" fontId="0" fillId="4" borderId="10" xfId="0" applyFont="1" applyFill="1" applyBorder="1" applyAlignment="1" applyProtection="1">
      <alignment vertical="center" wrapText="1"/>
    </xf>
    <xf numFmtId="0" fontId="0" fillId="4" borderId="11" xfId="0" applyFont="1" applyFill="1" applyBorder="1" applyAlignment="1" applyProtection="1">
      <alignment vertical="center" wrapText="1"/>
    </xf>
    <xf numFmtId="0" fontId="0" fillId="4" borderId="19" xfId="0" applyFont="1" applyFill="1" applyBorder="1" applyAlignment="1" applyProtection="1">
      <alignment vertical="center" wrapText="1"/>
    </xf>
    <xf numFmtId="167" fontId="0" fillId="4" borderId="29" xfId="5" applyNumberFormat="1" applyFont="1" applyFill="1" applyBorder="1" applyAlignment="1" applyProtection="1">
      <alignment vertical="center" wrapText="1"/>
    </xf>
    <xf numFmtId="2" fontId="10" fillId="4" borderId="29" xfId="0" applyNumberFormat="1" applyFont="1" applyFill="1" applyBorder="1" applyAlignment="1" applyProtection="1">
      <alignment vertical="center" wrapText="1"/>
    </xf>
    <xf numFmtId="1" fontId="10" fillId="4" borderId="29" xfId="0" applyNumberFormat="1" applyFont="1" applyFill="1" applyBorder="1" applyAlignment="1" applyProtection="1">
      <alignment vertical="center" wrapText="1"/>
    </xf>
    <xf numFmtId="0" fontId="0" fillId="4" borderId="8" xfId="0" applyFont="1" applyFill="1" applyBorder="1" applyAlignment="1" applyProtection="1">
      <alignment vertical="center" wrapText="1"/>
    </xf>
    <xf numFmtId="0" fontId="13" fillId="4" borderId="1" xfId="0" applyFont="1" applyFill="1" applyBorder="1" applyAlignment="1" applyProtection="1">
      <alignment vertical="center"/>
    </xf>
    <xf numFmtId="0" fontId="14" fillId="4" borderId="1" xfId="0" applyFont="1" applyFill="1" applyBorder="1" applyAlignment="1" applyProtection="1">
      <alignment vertical="center" wrapText="1"/>
    </xf>
    <xf numFmtId="167" fontId="14" fillId="4" borderId="1" xfId="5" applyNumberFormat="1" applyFont="1" applyFill="1" applyBorder="1" applyAlignment="1" applyProtection="1">
      <alignment vertical="center" wrapText="1"/>
    </xf>
    <xf numFmtId="0" fontId="0" fillId="4" borderId="9" xfId="0" applyFont="1" applyFill="1" applyBorder="1" applyAlignment="1" applyProtection="1">
      <alignment vertical="center" wrapText="1"/>
    </xf>
    <xf numFmtId="0" fontId="0" fillId="4" borderId="11" xfId="0" applyFont="1" applyFill="1" applyBorder="1" applyAlignment="1" applyProtection="1">
      <alignment horizontal="center" vertical="center" wrapText="1"/>
    </xf>
    <xf numFmtId="0" fontId="22" fillId="4" borderId="29" xfId="0" applyFont="1" applyFill="1" applyBorder="1" applyAlignment="1" applyProtection="1">
      <alignment vertical="center"/>
    </xf>
    <xf numFmtId="0" fontId="0" fillId="4" borderId="20" xfId="0" applyFont="1" applyFill="1" applyBorder="1" applyAlignment="1" applyProtection="1">
      <alignment vertical="center" wrapText="1"/>
    </xf>
    <xf numFmtId="0" fontId="1" fillId="4" borderId="1" xfId="0" applyFont="1" applyFill="1" applyBorder="1" applyAlignment="1" applyProtection="1">
      <alignment vertical="center"/>
    </xf>
    <xf numFmtId="167" fontId="0" fillId="4" borderId="1" xfId="5" applyNumberFormat="1" applyFont="1" applyFill="1" applyBorder="1" applyAlignment="1" applyProtection="1">
      <alignment vertical="center" wrapText="1"/>
    </xf>
    <xf numFmtId="0" fontId="0" fillId="4" borderId="1" xfId="0" applyFont="1" applyFill="1" applyBorder="1" applyAlignment="1" applyProtection="1">
      <alignment vertical="center" wrapText="1"/>
    </xf>
    <xf numFmtId="166" fontId="0" fillId="4" borderId="1" xfId="0" applyNumberFormat="1" applyFont="1" applyFill="1" applyBorder="1" applyAlignment="1" applyProtection="1">
      <alignment vertical="center" wrapText="1"/>
    </xf>
    <xf numFmtId="0" fontId="0" fillId="4" borderId="10" xfId="0" applyFont="1" applyFill="1" applyBorder="1" applyAlignment="1" applyProtection="1">
      <alignment horizontal="center" vertical="center" wrapText="1"/>
    </xf>
    <xf numFmtId="166" fontId="0" fillId="0" borderId="0" xfId="0" applyNumberFormat="1" applyFont="1" applyFill="1" applyBorder="1" applyAlignment="1" applyProtection="1">
      <alignment vertical="center" wrapText="1"/>
    </xf>
    <xf numFmtId="0" fontId="0" fillId="5" borderId="29" xfId="0" applyFont="1" applyFill="1" applyBorder="1" applyAlignment="1" applyProtection="1">
      <alignment vertical="center"/>
    </xf>
    <xf numFmtId="0" fontId="0" fillId="5" borderId="29" xfId="5" applyNumberFormat="1" applyFont="1" applyFill="1" applyBorder="1" applyAlignment="1" applyProtection="1">
      <alignment vertical="center"/>
    </xf>
    <xf numFmtId="167" fontId="0" fillId="5" borderId="29" xfId="5" applyNumberFormat="1" applyFont="1" applyFill="1" applyBorder="1" applyAlignment="1" applyProtection="1">
      <alignment vertical="center"/>
    </xf>
    <xf numFmtId="0" fontId="12" fillId="17" borderId="12" xfId="5" applyNumberFormat="1" applyFont="1" applyFill="1" applyBorder="1" applyAlignment="1" applyProtection="1">
      <alignment horizontal="center" vertical="center" wrapText="1"/>
    </xf>
    <xf numFmtId="167" fontId="12" fillId="17" borderId="12" xfId="5" applyNumberFormat="1" applyFont="1" applyFill="1" applyBorder="1" applyAlignment="1" applyProtection="1">
      <alignment horizontal="center" vertical="center" wrapText="1"/>
    </xf>
    <xf numFmtId="0" fontId="12" fillId="17" borderId="25" xfId="0" applyFont="1" applyFill="1" applyBorder="1" applyAlignment="1" applyProtection="1">
      <alignment horizontal="center" vertical="center" wrapText="1"/>
    </xf>
    <xf numFmtId="0" fontId="12" fillId="17" borderId="13" xfId="0" applyFont="1" applyFill="1" applyBorder="1" applyAlignment="1" applyProtection="1">
      <alignment horizontal="center" vertical="center" wrapText="1"/>
    </xf>
    <xf numFmtId="0" fontId="10" fillId="17" borderId="12" xfId="0" applyFont="1" applyFill="1" applyBorder="1" applyAlignment="1" applyProtection="1">
      <alignment horizontal="center" vertical="center" wrapText="1"/>
    </xf>
    <xf numFmtId="167" fontId="10" fillId="17" borderId="12" xfId="5" applyNumberFormat="1" applyFont="1" applyFill="1" applyBorder="1" applyAlignment="1" applyProtection="1">
      <alignment horizontal="center" vertical="center" wrapText="1"/>
    </xf>
    <xf numFmtId="0" fontId="10" fillId="17" borderId="0" xfId="0" applyFont="1" applyFill="1" applyBorder="1" applyAlignment="1" applyProtection="1">
      <alignment horizontal="center" vertical="center" wrapText="1"/>
    </xf>
    <xf numFmtId="166" fontId="0" fillId="4" borderId="29" xfId="0" applyNumberFormat="1" applyFont="1" applyFill="1" applyBorder="1" applyAlignment="1" applyProtection="1">
      <alignment vertical="center" wrapText="1"/>
    </xf>
    <xf numFmtId="14" fontId="12" fillId="17" borderId="12" xfId="5" applyNumberFormat="1" applyFont="1" applyFill="1" applyBorder="1" applyAlignment="1" applyProtection="1">
      <alignment horizontal="center" vertical="center" wrapText="1"/>
    </xf>
    <xf numFmtId="0" fontId="12" fillId="17" borderId="20" xfId="0" applyFont="1" applyFill="1" applyBorder="1" applyAlignment="1" applyProtection="1">
      <alignment horizontal="center" vertical="center" wrapText="1"/>
    </xf>
    <xf numFmtId="167" fontId="12" fillId="17" borderId="24" xfId="5" applyNumberFormat="1" applyFont="1" applyFill="1" applyBorder="1" applyAlignment="1" applyProtection="1">
      <alignment horizontal="center" vertical="center" wrapText="1"/>
    </xf>
    <xf numFmtId="0" fontId="12" fillId="17" borderId="2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0" fillId="4" borderId="1" xfId="0" applyFont="1" applyFill="1" applyBorder="1" applyAlignment="1">
      <alignment vertical="center"/>
    </xf>
    <xf numFmtId="0" fontId="0" fillId="4" borderId="1" xfId="0" applyFont="1" applyFill="1" applyBorder="1" applyAlignment="1">
      <alignment horizontal="center" vertical="center"/>
    </xf>
    <xf numFmtId="0" fontId="22" fillId="4" borderId="1" xfId="0" applyFont="1" applyFill="1" applyBorder="1" applyAlignment="1" applyProtection="1">
      <alignment horizontal="center" vertical="center" wrapText="1"/>
    </xf>
    <xf numFmtId="0" fontId="0" fillId="4" borderId="10" xfId="0" applyFont="1" applyFill="1" applyBorder="1" applyAlignment="1">
      <alignment vertical="center"/>
    </xf>
    <xf numFmtId="0" fontId="8" fillId="4" borderId="11" xfId="0" applyFont="1" applyFill="1" applyBorder="1" applyAlignment="1" applyProtection="1">
      <alignment vertical="center"/>
    </xf>
    <xf numFmtId="0" fontId="0" fillId="4" borderId="19" xfId="0" applyFont="1" applyFill="1" applyBorder="1" applyAlignment="1">
      <alignment vertical="center"/>
    </xf>
    <xf numFmtId="0" fontId="0" fillId="4" borderId="29" xfId="0" applyFont="1" applyFill="1" applyBorder="1" applyAlignment="1">
      <alignment vertical="center" wrapText="1"/>
    </xf>
    <xf numFmtId="0" fontId="0" fillId="4" borderId="29" xfId="0" applyFont="1" applyFill="1" applyBorder="1" applyAlignment="1">
      <alignment vertical="center"/>
    </xf>
    <xf numFmtId="0" fontId="22" fillId="4" borderId="29" xfId="0" applyFont="1" applyFill="1" applyBorder="1" applyAlignment="1" applyProtection="1">
      <alignment horizontal="center" vertical="center" wrapText="1"/>
    </xf>
    <xf numFmtId="0" fontId="9" fillId="4" borderId="0" xfId="0" applyFont="1" applyFill="1" applyBorder="1" applyAlignment="1">
      <alignment horizontal="center" vertical="center" wrapText="1"/>
    </xf>
    <xf numFmtId="0" fontId="3" fillId="4" borderId="1" xfId="0" applyFont="1" applyFill="1" applyBorder="1" applyAlignment="1" applyProtection="1">
      <alignment vertical="center" wrapText="1"/>
    </xf>
    <xf numFmtId="0" fontId="3" fillId="4" borderId="9" xfId="0" applyFont="1" applyFill="1" applyBorder="1" applyAlignment="1" applyProtection="1">
      <alignment vertical="center" wrapText="1"/>
    </xf>
    <xf numFmtId="0" fontId="10" fillId="4" borderId="0" xfId="3" applyFont="1" applyFill="1" applyBorder="1" applyAlignment="1" applyProtection="1">
      <alignment vertical="center" wrapText="1"/>
    </xf>
    <xf numFmtId="167" fontId="12" fillId="17" borderId="25" xfId="5" applyNumberFormat="1" applyFont="1" applyFill="1" applyBorder="1" applyAlignment="1" applyProtection="1">
      <alignment horizontal="center" vertical="center" wrapText="1"/>
    </xf>
    <xf numFmtId="0" fontId="0" fillId="4" borderId="29" xfId="0" applyFont="1" applyFill="1" applyBorder="1" applyAlignment="1" applyProtection="1">
      <alignment horizontal="center" vertical="center" wrapText="1"/>
    </xf>
    <xf numFmtId="0" fontId="0" fillId="4" borderId="29" xfId="0" applyFont="1" applyFill="1" applyBorder="1" applyAlignment="1" applyProtection="1">
      <alignment horizontal="left" vertical="center" wrapText="1" indent="1"/>
    </xf>
    <xf numFmtId="0" fontId="9" fillId="4" borderId="10" xfId="0" applyFont="1" applyFill="1" applyBorder="1" applyAlignment="1" applyProtection="1">
      <alignment horizontal="center" vertical="center" wrapText="1"/>
    </xf>
    <xf numFmtId="0" fontId="0" fillId="3" borderId="10" xfId="0" applyFont="1" applyFill="1" applyBorder="1" applyAlignment="1" applyProtection="1">
      <alignment vertical="center" wrapText="1"/>
    </xf>
    <xf numFmtId="0" fontId="0" fillId="2" borderId="11" xfId="0" applyFont="1" applyFill="1" applyBorder="1" applyAlignment="1" applyProtection="1">
      <alignment horizontal="center" vertical="center" wrapText="1"/>
    </xf>
    <xf numFmtId="0" fontId="0" fillId="2" borderId="36" xfId="0" applyFont="1" applyFill="1" applyBorder="1" applyAlignment="1" applyProtection="1">
      <alignment horizontal="center" vertical="center" wrapText="1"/>
    </xf>
    <xf numFmtId="0" fontId="0" fillId="3" borderId="0" xfId="0" applyFont="1" applyFill="1" applyBorder="1" applyAlignment="1" applyProtection="1">
      <alignment vertical="center" wrapText="1"/>
    </xf>
    <xf numFmtId="0" fontId="0" fillId="3" borderId="11" xfId="0" applyFont="1" applyFill="1" applyBorder="1" applyAlignment="1" applyProtection="1">
      <alignment vertical="center" wrapText="1"/>
    </xf>
    <xf numFmtId="0" fontId="0" fillId="2" borderId="0" xfId="0" applyFont="1" applyFill="1" applyBorder="1" applyAlignment="1" applyProtection="1">
      <alignment vertical="center"/>
    </xf>
    <xf numFmtId="0" fontId="0" fillId="2" borderId="0" xfId="0" applyFont="1" applyFill="1" applyBorder="1" applyAlignment="1" applyProtection="1">
      <alignment vertical="center" wrapText="1"/>
    </xf>
    <xf numFmtId="0" fontId="0" fillId="2" borderId="11" xfId="0" applyFont="1" applyFill="1" applyBorder="1" applyAlignment="1" applyProtection="1">
      <alignment vertical="center" wrapText="1"/>
    </xf>
    <xf numFmtId="0" fontId="0" fillId="4" borderId="8" xfId="0"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9" xfId="0" applyFont="1" applyFill="1" applyBorder="1" applyAlignment="1" applyProtection="1">
      <alignment horizontal="center" vertical="center"/>
    </xf>
    <xf numFmtId="0" fontId="0" fillId="4" borderId="29" xfId="0" applyNumberFormat="1" applyFont="1" applyFill="1" applyBorder="1" applyAlignment="1" applyProtection="1">
      <alignment horizontal="center" vertical="center"/>
    </xf>
    <xf numFmtId="167" fontId="0" fillId="4" borderId="29" xfId="5" applyNumberFormat="1" applyFont="1" applyFill="1" applyBorder="1" applyAlignment="1" applyProtection="1">
      <alignment horizontal="center" vertical="center"/>
    </xf>
    <xf numFmtId="0" fontId="0" fillId="4" borderId="20" xfId="0" applyFont="1" applyFill="1" applyBorder="1" applyAlignment="1" applyProtection="1">
      <alignment horizontal="center" vertical="center"/>
    </xf>
    <xf numFmtId="0" fontId="12" fillId="17" borderId="12" xfId="0" applyNumberFormat="1" applyFont="1" applyFill="1" applyBorder="1" applyAlignment="1" applyProtection="1">
      <alignment horizontal="center" vertical="center" wrapText="1"/>
    </xf>
    <xf numFmtId="0" fontId="9" fillId="4" borderId="11" xfId="0" applyFont="1" applyFill="1" applyBorder="1" applyAlignment="1" applyProtection="1">
      <alignment vertical="center" wrapText="1"/>
    </xf>
    <xf numFmtId="167" fontId="0" fillId="4" borderId="29" xfId="5" applyNumberFormat="1" applyFont="1" applyFill="1" applyBorder="1" applyAlignment="1" applyProtection="1">
      <alignment horizontal="center" vertical="center" wrapText="1"/>
    </xf>
    <xf numFmtId="0" fontId="12" fillId="17" borderId="28" xfId="0" applyFont="1" applyFill="1" applyBorder="1" applyAlignment="1" applyProtection="1">
      <alignment horizontal="center" vertical="center" wrapText="1"/>
    </xf>
    <xf numFmtId="167" fontId="12" fillId="17" borderId="28" xfId="5" applyNumberFormat="1" applyFont="1" applyFill="1" applyBorder="1" applyAlignment="1" applyProtection="1">
      <alignment horizontal="center" vertical="center" wrapText="1"/>
    </xf>
    <xf numFmtId="167" fontId="3" fillId="4" borderId="1" xfId="5" applyNumberFormat="1" applyFont="1" applyFill="1" applyBorder="1" applyAlignment="1" applyProtection="1">
      <alignment vertical="center" wrapText="1"/>
    </xf>
    <xf numFmtId="0" fontId="5" fillId="4" borderId="0" xfId="0" applyFont="1" applyFill="1" applyBorder="1" applyAlignment="1" applyProtection="1">
      <alignment vertical="center"/>
    </xf>
    <xf numFmtId="2" fontId="24" fillId="4" borderId="0" xfId="0" applyNumberFormat="1" applyFont="1" applyFill="1" applyBorder="1" applyAlignment="1" applyProtection="1">
      <alignment vertical="center" wrapText="1"/>
    </xf>
    <xf numFmtId="0" fontId="0" fillId="4" borderId="29" xfId="0" applyFont="1" applyFill="1" applyBorder="1" applyAlignment="1" applyProtection="1">
      <alignment horizontal="left" vertical="center" wrapText="1"/>
    </xf>
    <xf numFmtId="0" fontId="9" fillId="4" borderId="29" xfId="0" applyFont="1" applyFill="1" applyBorder="1" applyAlignment="1" applyProtection="1">
      <alignment horizontal="right" vertical="center" wrapText="1"/>
    </xf>
    <xf numFmtId="0" fontId="24" fillId="4" borderId="29" xfId="0" applyFont="1" applyFill="1" applyBorder="1" applyAlignment="1" applyProtection="1">
      <alignment vertical="center" wrapText="1"/>
    </xf>
    <xf numFmtId="167" fontId="0" fillId="4" borderId="29" xfId="0" applyNumberFormat="1" applyFont="1" applyFill="1" applyBorder="1" applyAlignment="1" applyProtection="1">
      <alignment vertical="center" wrapText="1"/>
    </xf>
    <xf numFmtId="0" fontId="0" fillId="5" borderId="38" xfId="0" applyFont="1" applyFill="1" applyBorder="1" applyAlignment="1" applyProtection="1">
      <alignment vertical="center" wrapText="1"/>
    </xf>
    <xf numFmtId="166" fontId="1" fillId="5" borderId="39" xfId="0" applyNumberFormat="1" applyFont="1" applyFill="1" applyBorder="1" applyAlignment="1" applyProtection="1">
      <alignment horizontal="right" vertical="center" indent="1"/>
    </xf>
    <xf numFmtId="9" fontId="0" fillId="5" borderId="40" xfId="2" applyFont="1" applyFill="1" applyBorder="1" applyAlignment="1" applyProtection="1">
      <alignment horizontal="center" vertical="center" wrapText="1"/>
    </xf>
    <xf numFmtId="14" fontId="0" fillId="4" borderId="29" xfId="0" applyNumberFormat="1" applyFont="1" applyFill="1" applyBorder="1" applyAlignment="1" applyProtection="1">
      <alignment vertical="center" wrapText="1"/>
    </xf>
    <xf numFmtId="166" fontId="0" fillId="4" borderId="11" xfId="0" applyNumberFormat="1" applyFont="1" applyFill="1" applyBorder="1" applyAlignment="1" applyProtection="1">
      <alignment horizontal="center" vertical="center"/>
    </xf>
    <xf numFmtId="0" fontId="1" fillId="4" borderId="10" xfId="0" applyFont="1" applyFill="1" applyBorder="1" applyAlignment="1" applyProtection="1">
      <alignment horizontal="center" vertical="center"/>
    </xf>
    <xf numFmtId="166" fontId="1" fillId="4" borderId="11" xfId="0" applyNumberFormat="1" applyFont="1" applyFill="1" applyBorder="1" applyAlignment="1" applyProtection="1">
      <alignment horizontal="center" vertical="center"/>
    </xf>
    <xf numFmtId="0" fontId="22" fillId="4" borderId="29" xfId="0" applyFont="1" applyFill="1" applyBorder="1" applyAlignment="1" applyProtection="1">
      <alignment horizontal="center" vertical="center"/>
    </xf>
    <xf numFmtId="166" fontId="0" fillId="4" borderId="29" xfId="0" applyNumberFormat="1" applyFont="1" applyFill="1" applyBorder="1" applyAlignment="1" applyProtection="1">
      <alignment horizontal="center" vertical="center"/>
    </xf>
    <xf numFmtId="9" fontId="12" fillId="17" borderId="12" xfId="2" applyFont="1" applyFill="1" applyBorder="1" applyAlignment="1" applyProtection="1">
      <alignment horizontal="center" vertical="center" wrapText="1"/>
    </xf>
    <xf numFmtId="3" fontId="12" fillId="17" borderId="12" xfId="0" applyNumberFormat="1" applyFont="1" applyFill="1" applyBorder="1" applyAlignment="1" applyProtection="1">
      <alignment horizontal="center" vertical="center" wrapText="1"/>
    </xf>
    <xf numFmtId="166" fontId="12" fillId="17" borderId="12" xfId="0" applyNumberFormat="1" applyFont="1" applyFill="1" applyBorder="1" applyAlignment="1" applyProtection="1">
      <alignment horizontal="center" vertical="center" wrapText="1"/>
    </xf>
    <xf numFmtId="3" fontId="12" fillId="17" borderId="12" xfId="5" applyNumberFormat="1" applyFont="1" applyFill="1" applyBorder="1" applyAlignment="1" applyProtection="1">
      <alignment horizontal="center" vertical="center" wrapText="1"/>
    </xf>
    <xf numFmtId="168" fontId="12" fillId="17" borderId="12" xfId="2" applyNumberFormat="1" applyFont="1" applyFill="1" applyBorder="1" applyAlignment="1" applyProtection="1">
      <alignment horizontal="center" vertical="center" wrapText="1"/>
    </xf>
    <xf numFmtId="0" fontId="0" fillId="4" borderId="1" xfId="0" applyFont="1" applyFill="1" applyBorder="1" applyAlignment="1" applyProtection="1">
      <alignment horizontal="center" vertical="center" wrapText="1"/>
    </xf>
    <xf numFmtId="3" fontId="0" fillId="4" borderId="9" xfId="5" applyNumberFormat="1" applyFont="1" applyFill="1" applyBorder="1" applyAlignment="1" applyProtection="1">
      <alignment horizontal="center" vertical="center"/>
    </xf>
    <xf numFmtId="3" fontId="0" fillId="4" borderId="11" xfId="5" applyNumberFormat="1" applyFont="1" applyFill="1" applyBorder="1" applyAlignment="1" applyProtection="1">
      <alignment horizontal="center" vertical="center"/>
    </xf>
    <xf numFmtId="0" fontId="0" fillId="0" borderId="29" xfId="0" applyBorder="1"/>
    <xf numFmtId="0" fontId="0" fillId="0" borderId="20" xfId="0" applyBorder="1"/>
    <xf numFmtId="0" fontId="0" fillId="0" borderId="0" xfId="0" applyFont="1" applyFill="1" applyBorder="1" applyAlignment="1" applyProtection="1">
      <alignment horizontal="center" vertical="center" wrapText="1"/>
    </xf>
    <xf numFmtId="0" fontId="0" fillId="0" borderId="0" xfId="0" applyFont="1" applyFill="1" applyAlignment="1" applyProtection="1">
      <alignment vertical="center"/>
    </xf>
    <xf numFmtId="0" fontId="25" fillId="0" borderId="0" xfId="0" applyFont="1" applyFill="1" applyAlignment="1" applyProtection="1">
      <alignment horizontal="center" vertical="center"/>
    </xf>
    <xf numFmtId="0" fontId="0" fillId="0" borderId="0" xfId="0" applyFont="1" applyFill="1" applyAlignment="1" applyProtection="1"/>
    <xf numFmtId="0" fontId="0" fillId="0" borderId="0" xfId="0" applyFont="1" applyFill="1" applyProtection="1"/>
    <xf numFmtId="0" fontId="3" fillId="0" borderId="0" xfId="0" applyFont="1" applyFill="1" applyAlignment="1" applyProtection="1">
      <alignment vertical="center" wrapText="1"/>
    </xf>
    <xf numFmtId="0" fontId="9" fillId="0" borderId="0" xfId="0" applyFont="1" applyFill="1" applyBorder="1" applyAlignment="1" applyProtection="1">
      <alignment horizontal="center" vertical="center" wrapText="1"/>
    </xf>
    <xf numFmtId="0" fontId="0" fillId="4" borderId="0" xfId="0" applyFont="1" applyFill="1" applyBorder="1" applyAlignment="1" applyProtection="1">
      <alignment vertical="center" wrapText="1"/>
    </xf>
    <xf numFmtId="0" fontId="10" fillId="17" borderId="12"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protection locked="0"/>
    </xf>
    <xf numFmtId="0" fontId="12" fillId="17" borderId="29" xfId="0" applyFont="1" applyFill="1" applyBorder="1" applyAlignment="1" applyProtection="1">
      <alignment horizontal="center" vertical="center" wrapText="1"/>
    </xf>
    <xf numFmtId="0" fontId="5" fillId="4" borderId="9" xfId="0" applyFont="1" applyFill="1" applyBorder="1" applyAlignment="1" applyProtection="1">
      <alignment vertical="center" wrapText="1"/>
    </xf>
    <xf numFmtId="0" fontId="10" fillId="4" borderId="20" xfId="3" applyFont="1" applyFill="1" applyBorder="1" applyAlignment="1" applyProtection="1">
      <alignment vertical="center" wrapText="1"/>
    </xf>
    <xf numFmtId="166" fontId="0" fillId="5" borderId="29" xfId="0" applyNumberFormat="1" applyFont="1" applyFill="1" applyBorder="1" applyAlignment="1" applyProtection="1">
      <alignment vertical="center"/>
    </xf>
    <xf numFmtId="0" fontId="0" fillId="5" borderId="20" xfId="0" applyFont="1" applyFill="1" applyBorder="1" applyAlignment="1" applyProtection="1">
      <alignment vertical="center"/>
    </xf>
    <xf numFmtId="0" fontId="0" fillId="5" borderId="29" xfId="0" applyFont="1" applyFill="1" applyBorder="1" applyAlignment="1" applyProtection="1">
      <alignment horizontal="center" vertical="center" wrapText="1"/>
    </xf>
    <xf numFmtId="167" fontId="0" fillId="5" borderId="29" xfId="5" applyNumberFormat="1" applyFont="1" applyFill="1" applyBorder="1" applyAlignment="1" applyProtection="1">
      <alignment horizontal="center" vertical="center" wrapText="1"/>
    </xf>
    <xf numFmtId="14" fontId="0" fillId="5" borderId="29" xfId="5" applyNumberFormat="1" applyFont="1" applyFill="1" applyBorder="1" applyAlignment="1" applyProtection="1">
      <alignment horizontal="center" vertical="center" wrapText="1"/>
    </xf>
    <xf numFmtId="1" fontId="0" fillId="5" borderId="29" xfId="0" applyNumberFormat="1" applyFont="1" applyFill="1" applyBorder="1" applyAlignment="1" applyProtection="1">
      <alignment horizontal="center" vertical="center" wrapText="1"/>
    </xf>
    <xf numFmtId="0" fontId="2" fillId="5" borderId="29" xfId="0" applyFont="1" applyFill="1" applyBorder="1" applyAlignment="1" applyProtection="1">
      <alignment horizontal="center" vertical="center" wrapText="1"/>
    </xf>
    <xf numFmtId="0" fontId="15" fillId="5" borderId="29"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protection locked="0"/>
    </xf>
    <xf numFmtId="0" fontId="10" fillId="4" borderId="20" xfId="0" applyFont="1" applyFill="1" applyBorder="1" applyAlignment="1" applyProtection="1">
      <alignment vertical="center" wrapText="1"/>
    </xf>
    <xf numFmtId="0" fontId="0" fillId="4" borderId="12" xfId="0" applyFont="1" applyFill="1" applyBorder="1" applyAlignment="1" applyProtection="1">
      <alignment horizontal="center" vertical="center" wrapText="1"/>
      <protection locked="0"/>
    </xf>
    <xf numFmtId="0" fontId="0" fillId="4" borderId="13" xfId="0" applyFont="1" applyFill="1" applyBorder="1" applyAlignment="1" applyProtection="1">
      <alignment vertical="center" wrapText="1"/>
      <protection locked="0"/>
    </xf>
    <xf numFmtId="9" fontId="0" fillId="4" borderId="12" xfId="0" applyNumberFormat="1" applyFont="1" applyFill="1" applyBorder="1" applyAlignment="1" applyProtection="1">
      <alignment horizontal="center" vertical="center" wrapText="1"/>
      <protection locked="0"/>
    </xf>
    <xf numFmtId="3" fontId="12" fillId="14" borderId="32" xfId="5" applyNumberFormat="1" applyFont="1" applyFill="1" applyBorder="1" applyAlignment="1" applyProtection="1">
      <alignment horizontal="center" vertical="center" wrapText="1"/>
    </xf>
    <xf numFmtId="3" fontId="12" fillId="14" borderId="33" xfId="5" applyNumberFormat="1" applyFont="1" applyFill="1" applyBorder="1" applyAlignment="1" applyProtection="1">
      <alignment horizontal="center" vertical="center" wrapText="1"/>
    </xf>
    <xf numFmtId="166" fontId="0" fillId="0" borderId="0" xfId="0" applyNumberFormat="1"/>
    <xf numFmtId="14" fontId="0" fillId="0" borderId="0" xfId="0" applyNumberFormat="1"/>
    <xf numFmtId="0" fontId="0" fillId="4" borderId="0" xfId="0" applyFont="1" applyFill="1" applyBorder="1" applyAlignment="1" applyProtection="1">
      <alignment vertical="center" wrapText="1"/>
    </xf>
    <xf numFmtId="0" fontId="26" fillId="4" borderId="0" xfId="0" applyFont="1" applyFill="1" applyAlignment="1" applyProtection="1">
      <alignment horizontal="center"/>
    </xf>
    <xf numFmtId="0" fontId="0" fillId="4" borderId="12" xfId="0" applyFont="1" applyFill="1" applyBorder="1" applyAlignment="1" applyProtection="1">
      <alignment horizontal="center" vertical="center" wrapText="1"/>
      <protection locked="0"/>
    </xf>
    <xf numFmtId="9" fontId="0" fillId="5" borderId="12" xfId="2" applyFont="1" applyFill="1" applyBorder="1" applyAlignment="1" applyProtection="1">
      <alignment horizontal="center" vertical="center" wrapText="1"/>
    </xf>
    <xf numFmtId="0" fontId="10" fillId="4" borderId="29" xfId="0" applyFont="1" applyFill="1" applyBorder="1" applyAlignment="1" applyProtection="1">
      <alignment vertical="center" wrapText="1"/>
    </xf>
    <xf numFmtId="0" fontId="24" fillId="0" borderId="0" xfId="0" applyFont="1"/>
    <xf numFmtId="0" fontId="54" fillId="0" borderId="0" xfId="0" applyFont="1" applyAlignment="1">
      <alignment horizontal="center"/>
    </xf>
    <xf numFmtId="0" fontId="52" fillId="4" borderId="0" xfId="0" applyFont="1" applyFill="1" applyBorder="1" applyAlignment="1" applyProtection="1">
      <alignment vertical="center"/>
    </xf>
    <xf numFmtId="0" fontId="26" fillId="4" borderId="0" xfId="0" applyFont="1" applyFill="1" applyAlignment="1" applyProtection="1"/>
    <xf numFmtId="0" fontId="22" fillId="4" borderId="0" xfId="3" applyFont="1" applyFill="1" applyBorder="1" applyAlignment="1" applyProtection="1">
      <alignment vertical="center" wrapText="1"/>
    </xf>
    <xf numFmtId="0" fontId="45" fillId="4" borderId="0" xfId="7" applyFont="1" applyFill="1" applyBorder="1" applyAlignment="1">
      <alignment horizontal="left" vertical="center" wrapText="1"/>
    </xf>
    <xf numFmtId="0" fontId="0" fillId="4" borderId="12" xfId="0" applyFont="1" applyFill="1" applyBorder="1" applyAlignment="1" applyProtection="1">
      <alignment horizontal="center" vertical="center" wrapText="1"/>
      <protection locked="0"/>
    </xf>
    <xf numFmtId="166" fontId="0" fillId="5" borderId="16" xfId="0" quotePrefix="1" applyNumberFormat="1" applyFont="1" applyFill="1" applyBorder="1" applyAlignment="1" applyProtection="1">
      <alignment horizontal="center" vertical="center"/>
    </xf>
    <xf numFmtId="0" fontId="0" fillId="4" borderId="0" xfId="0" applyFont="1" applyFill="1" applyBorder="1" applyAlignment="1" applyProtection="1">
      <alignment horizontal="left" vertical="center"/>
      <protection locked="0"/>
    </xf>
    <xf numFmtId="0" fontId="24" fillId="4" borderId="11" xfId="0" applyFont="1" applyFill="1" applyBorder="1" applyAlignment="1" applyProtection="1">
      <alignment vertical="center" wrapText="1"/>
    </xf>
    <xf numFmtId="0" fontId="24" fillId="4" borderId="11"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wrapText="1"/>
    </xf>
    <xf numFmtId="164" fontId="24" fillId="4" borderId="10" xfId="0" applyNumberFormat="1" applyFont="1" applyFill="1" applyBorder="1" applyAlignment="1" applyProtection="1">
      <alignment horizontal="center" vertical="center" wrapText="1"/>
    </xf>
    <xf numFmtId="14" fontId="0" fillId="0" borderId="0" xfId="0" applyNumberFormat="1" applyBorder="1"/>
    <xf numFmtId="167" fontId="24" fillId="5" borderId="27" xfId="5" applyNumberFormat="1" applyFont="1" applyFill="1" applyBorder="1" applyAlignment="1" applyProtection="1">
      <alignment vertical="center"/>
    </xf>
    <xf numFmtId="165" fontId="22" fillId="4" borderId="0" xfId="0" applyNumberFormat="1" applyFont="1" applyFill="1" applyBorder="1" applyAlignment="1" applyProtection="1">
      <alignment horizontal="center" vertical="center" wrapText="1"/>
    </xf>
    <xf numFmtId="0" fontId="24" fillId="4" borderId="9" xfId="0" applyFont="1" applyFill="1" applyBorder="1" applyAlignment="1" applyProtection="1">
      <alignment vertical="center" wrapText="1"/>
    </xf>
    <xf numFmtId="0" fontId="0" fillId="4" borderId="20" xfId="0" applyFont="1" applyFill="1" applyBorder="1" applyAlignment="1" applyProtection="1">
      <alignment horizontal="left" vertical="center" wrapText="1" indent="1"/>
    </xf>
    <xf numFmtId="0" fontId="0" fillId="0" borderId="11" xfId="0" applyBorder="1"/>
    <xf numFmtId="0" fontId="12" fillId="0" borderId="0" xfId="0" applyFont="1"/>
    <xf numFmtId="0" fontId="22" fillId="0" borderId="0" xfId="0" applyFont="1"/>
    <xf numFmtId="0" fontId="1" fillId="0" borderId="0" xfId="0" applyFont="1"/>
    <xf numFmtId="0" fontId="24" fillId="4" borderId="41" xfId="0" applyFont="1" applyFill="1" applyBorder="1" applyAlignment="1" applyProtection="1">
      <alignment horizontal="center" vertical="center" wrapText="1"/>
    </xf>
    <xf numFmtId="10" fontId="0" fillId="0" borderId="0" xfId="2" applyNumberFormat="1" applyFont="1" applyFill="1" applyBorder="1" applyAlignment="1">
      <alignment vertical="center" wrapText="1"/>
    </xf>
    <xf numFmtId="0" fontId="0" fillId="0" borderId="0" xfId="0" applyAlignment="1">
      <alignment horizontal="center"/>
    </xf>
    <xf numFmtId="9" fontId="0" fillId="4" borderId="0" xfId="2" applyNumberFormat="1" applyFont="1" applyFill="1" applyBorder="1" applyAlignment="1" applyProtection="1">
      <alignment horizontal="center" vertical="center"/>
    </xf>
    <xf numFmtId="3" fontId="0" fillId="4" borderId="0" xfId="0" applyNumberFormat="1" applyFont="1" applyFill="1" applyBorder="1" applyAlignment="1" applyProtection="1">
      <alignment horizontal="center" vertical="center" wrapText="1"/>
    </xf>
    <xf numFmtId="1" fontId="0" fillId="4" borderId="0" xfId="0" applyNumberFormat="1" applyFont="1" applyFill="1" applyBorder="1" applyAlignment="1" applyProtection="1">
      <alignment horizontal="center" vertical="center"/>
    </xf>
    <xf numFmtId="0" fontId="0" fillId="0" borderId="0" xfId="0" applyAlignment="1">
      <alignment wrapText="1"/>
    </xf>
    <xf numFmtId="0" fontId="3"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wrapText="1"/>
    </xf>
    <xf numFmtId="0" fontId="0" fillId="0" borderId="0" xfId="0" applyFill="1" applyBorder="1" applyProtection="1"/>
    <xf numFmtId="0" fontId="0" fillId="0" borderId="11" xfId="0" applyFill="1" applyBorder="1" applyProtection="1"/>
    <xf numFmtId="0" fontId="0" fillId="0" borderId="0" xfId="0" applyFill="1" applyBorder="1" applyAlignment="1" applyProtection="1">
      <alignment wrapText="1"/>
    </xf>
    <xf numFmtId="9" fontId="0" fillId="4" borderId="13" xfId="2"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29" xfId="0" applyFill="1" applyBorder="1" applyProtection="1"/>
    <xf numFmtId="0" fontId="0" fillId="0" borderId="20" xfId="0" applyFill="1" applyBorder="1" applyProtection="1"/>
    <xf numFmtId="0" fontId="0" fillId="0" borderId="10" xfId="0" applyFont="1" applyFill="1" applyBorder="1" applyAlignment="1" applyProtection="1">
      <alignment vertical="center" wrapText="1"/>
    </xf>
    <xf numFmtId="0" fontId="0" fillId="0" borderId="30" xfId="0" applyFont="1" applyFill="1" applyBorder="1" applyAlignment="1" applyProtection="1">
      <alignment vertical="center" wrapText="1"/>
    </xf>
    <xf numFmtId="0" fontId="0" fillId="0" borderId="11" xfId="0" applyFill="1" applyBorder="1" applyAlignment="1" applyProtection="1">
      <alignment wrapText="1"/>
    </xf>
    <xf numFmtId="3" fontId="12" fillId="17" borderId="28" xfId="0" applyNumberFormat="1" applyFont="1" applyFill="1" applyBorder="1" applyAlignment="1" applyProtection="1">
      <alignment horizontal="center" vertical="center" wrapText="1"/>
    </xf>
    <xf numFmtId="1" fontId="0" fillId="5" borderId="12" xfId="0" quotePrefix="1" applyNumberFormat="1" applyFont="1" applyFill="1" applyBorder="1" applyAlignment="1" applyProtection="1">
      <alignment horizontal="center" vertical="center"/>
    </xf>
    <xf numFmtId="0" fontId="30" fillId="4" borderId="0" xfId="7" applyFill="1" applyBorder="1" applyProtection="1"/>
    <xf numFmtId="0" fontId="45" fillId="4" borderId="0" xfId="7" applyFont="1" applyFill="1" applyBorder="1" applyAlignment="1" applyProtection="1">
      <alignment vertical="center"/>
    </xf>
    <xf numFmtId="0" fontId="32" fillId="4" borderId="0" xfId="7" applyFont="1" applyFill="1" applyBorder="1" applyAlignment="1" applyProtection="1">
      <alignment horizontal="center" vertical="center" wrapText="1"/>
      <protection hidden="1"/>
    </xf>
    <xf numFmtId="0" fontId="46" fillId="4" borderId="0" xfId="7" applyFont="1" applyFill="1" applyBorder="1" applyAlignment="1">
      <alignment vertical="center" wrapText="1"/>
    </xf>
    <xf numFmtId="0" fontId="45" fillId="4" borderId="0" xfId="7" applyFont="1" applyFill="1" applyBorder="1" applyAlignment="1" applyProtection="1">
      <alignment vertical="center"/>
    </xf>
    <xf numFmtId="0" fontId="45" fillId="4" borderId="0" xfId="7" applyFont="1" applyFill="1" applyBorder="1" applyAlignment="1">
      <alignment vertical="center" wrapText="1"/>
    </xf>
    <xf numFmtId="0" fontId="45" fillId="4" borderId="0" xfId="7" applyFont="1" applyFill="1" applyBorder="1" applyAlignment="1" applyProtection="1">
      <alignment horizontal="left" vertical="center" wrapText="1"/>
    </xf>
    <xf numFmtId="0" fontId="45" fillId="4" borderId="0" xfId="7" applyFont="1" applyFill="1" applyBorder="1" applyAlignment="1">
      <alignment horizontal="left" vertical="center" wrapText="1"/>
    </xf>
    <xf numFmtId="0" fontId="42" fillId="4" borderId="0" xfId="7" applyFont="1" applyFill="1" applyBorder="1" applyAlignment="1" applyProtection="1">
      <alignment horizontal="left" wrapText="1"/>
    </xf>
    <xf numFmtId="0" fontId="0" fillId="0" borderId="1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0" fillId="4" borderId="32" xfId="0" applyFont="1" applyFill="1" applyBorder="1" applyAlignment="1" applyProtection="1">
      <alignment horizontal="left" vertical="center"/>
      <protection locked="0"/>
    </xf>
    <xf numFmtId="0" fontId="0" fillId="4" borderId="17" xfId="0" applyFont="1" applyFill="1" applyBorder="1" applyAlignment="1" applyProtection="1">
      <alignment horizontal="left" vertical="center"/>
      <protection locked="0"/>
    </xf>
    <xf numFmtId="0" fontId="0" fillId="4" borderId="33" xfId="0" applyFont="1" applyFill="1" applyBorder="1" applyAlignment="1" applyProtection="1">
      <alignment horizontal="left" vertical="center"/>
      <protection locked="0"/>
    </xf>
    <xf numFmtId="0" fontId="0" fillId="4" borderId="23" xfId="0" applyFont="1" applyFill="1" applyBorder="1" applyAlignment="1" applyProtection="1">
      <alignment horizontal="left" vertical="center"/>
      <protection locked="0"/>
    </xf>
    <xf numFmtId="0" fontId="0" fillId="4" borderId="0" xfId="0" applyFont="1" applyFill="1" applyBorder="1" applyAlignment="1" applyProtection="1">
      <alignment horizontal="left" vertical="center"/>
      <protection locked="0"/>
    </xf>
    <xf numFmtId="0" fontId="0" fillId="4" borderId="30" xfId="0" applyFont="1" applyFill="1" applyBorder="1" applyAlignment="1" applyProtection="1">
      <alignment horizontal="left" vertical="center"/>
      <protection locked="0"/>
    </xf>
    <xf numFmtId="0" fontId="0" fillId="4" borderId="34" xfId="0" applyFont="1" applyFill="1" applyBorder="1" applyAlignment="1" applyProtection="1">
      <alignment horizontal="left" vertical="center"/>
      <protection locked="0"/>
    </xf>
    <xf numFmtId="0" fontId="0" fillId="4" borderId="18" xfId="0" applyFont="1" applyFill="1" applyBorder="1" applyAlignment="1" applyProtection="1">
      <alignment horizontal="left" vertical="center"/>
      <protection locked="0"/>
    </xf>
    <xf numFmtId="0" fontId="0" fillId="4" borderId="35" xfId="0" applyFont="1" applyFill="1" applyBorder="1" applyAlignment="1" applyProtection="1">
      <alignment horizontal="left" vertical="center"/>
      <protection locked="0"/>
    </xf>
    <xf numFmtId="0" fontId="53" fillId="4" borderId="0" xfId="0" applyFont="1" applyFill="1" applyAlignment="1" applyProtection="1">
      <alignment horizontal="center"/>
    </xf>
    <xf numFmtId="0" fontId="0" fillId="4" borderId="21" xfId="0" applyFont="1" applyFill="1" applyBorder="1" applyAlignment="1" applyProtection="1">
      <alignment horizontal="center" vertical="center" wrapText="1"/>
      <protection locked="0"/>
    </xf>
    <xf numFmtId="0" fontId="0" fillId="4" borderId="22"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xf>
    <xf numFmtId="0" fontId="0" fillId="4" borderId="0" xfId="0" applyFont="1" applyFill="1" applyBorder="1" applyAlignment="1" applyProtection="1">
      <alignment vertical="center" wrapText="1"/>
    </xf>
    <xf numFmtId="0" fontId="0" fillId="4" borderId="25" xfId="0" applyFont="1" applyFill="1" applyBorder="1" applyAlignment="1" applyProtection="1">
      <alignment horizontal="center" vertical="center" wrapText="1"/>
      <protection locked="0"/>
    </xf>
    <xf numFmtId="0" fontId="0" fillId="4" borderId="26" xfId="0" applyFont="1" applyFill="1" applyBorder="1" applyAlignment="1" applyProtection="1">
      <alignment horizontal="center" vertical="center" wrapText="1"/>
      <protection locked="0"/>
    </xf>
    <xf numFmtId="0" fontId="0" fillId="4" borderId="14" xfId="0" applyFont="1" applyFill="1" applyBorder="1" applyAlignment="1" applyProtection="1">
      <alignment horizontal="center" vertical="center" wrapText="1"/>
      <protection locked="0"/>
    </xf>
    <xf numFmtId="0" fontId="0" fillId="4" borderId="15"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indent="1"/>
    </xf>
    <xf numFmtId="0" fontId="0" fillId="4" borderId="11" xfId="0" applyFont="1" applyFill="1" applyBorder="1" applyAlignment="1" applyProtection="1">
      <alignment horizontal="left" vertical="center" wrapText="1" indent="1"/>
    </xf>
    <xf numFmtId="0" fontId="10" fillId="17" borderId="12" xfId="0" applyFont="1" applyFill="1" applyBorder="1" applyAlignment="1" applyProtection="1">
      <alignment horizontal="center" vertical="center" wrapText="1"/>
    </xf>
    <xf numFmtId="0" fontId="9" fillId="4" borderId="0" xfId="0" applyFont="1" applyFill="1" applyBorder="1" applyAlignment="1">
      <alignment horizontal="left" vertical="center" wrapText="1"/>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3" fillId="4" borderId="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0" xfId="0" applyFont="1" applyFill="1" applyBorder="1" applyAlignment="1">
      <alignment horizontal="left" vertical="center" wrapText="1"/>
    </xf>
    <xf numFmtId="0" fontId="0" fillId="3" borderId="2" xfId="0" applyFont="1" applyFill="1" applyBorder="1" applyAlignment="1" applyProtection="1">
      <alignment horizontal="left" vertical="center" wrapText="1"/>
    </xf>
    <xf numFmtId="0" fontId="0" fillId="3" borderId="3" xfId="0" applyFont="1" applyFill="1" applyBorder="1" applyAlignment="1" applyProtection="1">
      <alignment horizontal="left" vertical="center" wrapText="1"/>
    </xf>
    <xf numFmtId="0" fontId="0" fillId="0" borderId="3"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0" fillId="3" borderId="37"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protection locked="0"/>
    </xf>
    <xf numFmtId="0" fontId="10" fillId="4" borderId="33" xfId="0" applyFont="1" applyFill="1" applyBorder="1" applyAlignment="1" applyProtection="1">
      <alignment horizontal="center" vertical="center"/>
      <protection locked="0"/>
    </xf>
    <xf numFmtId="0" fontId="10" fillId="4" borderId="23" xfId="0" applyFont="1" applyFill="1" applyBorder="1" applyAlignment="1" applyProtection="1">
      <alignment horizontal="center" vertical="center"/>
      <protection locked="0"/>
    </xf>
    <xf numFmtId="0" fontId="10" fillId="4" borderId="30" xfId="0" applyFont="1" applyFill="1" applyBorder="1" applyAlignment="1" applyProtection="1">
      <alignment horizontal="center" vertical="center"/>
      <protection locked="0"/>
    </xf>
    <xf numFmtId="0" fontId="10" fillId="4" borderId="34" xfId="0" applyFont="1" applyFill="1" applyBorder="1" applyAlignment="1" applyProtection="1">
      <alignment horizontal="center" vertical="center"/>
      <protection locked="0"/>
    </xf>
    <xf numFmtId="0" fontId="10" fillId="4" borderId="35"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wrapText="1"/>
    </xf>
    <xf numFmtId="0" fontId="0" fillId="4" borderId="27" xfId="0" applyFont="1" applyFill="1" applyBorder="1" applyAlignment="1" applyProtection="1">
      <alignment horizontal="center" vertical="center" wrapText="1"/>
      <protection locked="0"/>
    </xf>
    <xf numFmtId="0" fontId="12" fillId="17" borderId="19" xfId="0" applyFont="1" applyFill="1" applyBorder="1" applyAlignment="1" applyProtection="1">
      <alignment horizontal="center" vertical="center" wrapText="1"/>
    </xf>
    <xf numFmtId="0" fontId="12" fillId="17" borderId="29" xfId="0" applyFont="1" applyFill="1" applyBorder="1" applyAlignment="1" applyProtection="1">
      <alignment horizontal="center" vertical="center" wrapText="1"/>
    </xf>
    <xf numFmtId="0" fontId="0" fillId="4" borderId="12" xfId="0" applyFont="1" applyFill="1" applyBorder="1" applyAlignment="1" applyProtection="1">
      <alignment horizontal="center" vertical="center" wrapText="1"/>
      <protection locked="0"/>
    </xf>
    <xf numFmtId="0" fontId="0" fillId="4" borderId="14" xfId="0" applyFont="1" applyFill="1" applyBorder="1" applyAlignment="1" applyProtection="1">
      <alignment horizontal="left" vertical="center" wrapText="1"/>
      <protection locked="0"/>
    </xf>
    <xf numFmtId="0" fontId="0" fillId="4" borderId="15" xfId="0" applyFont="1" applyFill="1" applyBorder="1" applyAlignment="1" applyProtection="1">
      <alignment horizontal="left" vertical="center" wrapText="1"/>
      <protection locked="0"/>
    </xf>
    <xf numFmtId="0" fontId="24" fillId="0" borderId="29" xfId="0" applyFont="1" applyBorder="1" applyAlignment="1">
      <alignment wrapText="1"/>
    </xf>
    <xf numFmtId="0" fontId="24" fillId="0" borderId="20" xfId="0" applyFont="1" applyBorder="1" applyAlignment="1">
      <alignment wrapText="1"/>
    </xf>
    <xf numFmtId="0" fontId="24" fillId="0" borderId="0" xfId="0" applyFont="1" applyAlignment="1">
      <alignment wrapText="1"/>
    </xf>
    <xf numFmtId="0" fontId="24" fillId="0" borderId="11" xfId="0" applyFont="1" applyBorder="1" applyAlignment="1">
      <alignment wrapText="1"/>
    </xf>
    <xf numFmtId="0" fontId="47" fillId="17" borderId="29" xfId="0" applyFont="1" applyFill="1" applyBorder="1" applyAlignment="1" applyProtection="1">
      <alignment horizontal="left" vertical="center" wrapText="1"/>
    </xf>
    <xf numFmtId="0" fontId="9" fillId="4" borderId="2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166" fontId="12" fillId="17" borderId="25" xfId="0" applyNumberFormat="1" applyFont="1" applyFill="1" applyBorder="1" applyAlignment="1" applyProtection="1">
      <alignment horizontal="center" vertical="center" wrapText="1"/>
    </xf>
    <xf numFmtId="166" fontId="12" fillId="17" borderId="26" xfId="0" applyNumberFormat="1" applyFont="1" applyFill="1" applyBorder="1" applyAlignment="1" applyProtection="1">
      <alignment horizontal="center" vertical="center" wrapText="1"/>
    </xf>
  </cellXfs>
  <cellStyles count="8">
    <cellStyle name="Comma" xfId="5" builtinId="3"/>
    <cellStyle name="Good" xfId="3" builtinId="26"/>
    <cellStyle name="Neutral" xfId="4" builtinId="28"/>
    <cellStyle name="Normal" xfId="0" builtinId="0"/>
    <cellStyle name="Normal 2" xfId="1" xr:uid="{00000000-0005-0000-0000-000004000000}"/>
    <cellStyle name="Normal 3" xfId="6" xr:uid="{00000000-0005-0000-0000-000005000000}"/>
    <cellStyle name="Normal 4" xfId="7" xr:uid="{00000000-0005-0000-0000-000006000000}"/>
    <cellStyle name="Percent" xfId="2" builtinId="5"/>
  </cellStyles>
  <dxfs count="111">
    <dxf>
      <font>
        <color rgb="FFFFFFFF"/>
      </font>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theme="9"/>
      </font>
    </dxf>
    <dxf>
      <font>
        <color theme="8" tint="0.59996337778862885"/>
      </font>
      <fill>
        <patternFill>
          <bgColor theme="8" tint="0.59996337778862885"/>
        </patternFill>
      </fill>
    </dxf>
    <dxf>
      <font>
        <color auto="1"/>
      </font>
      <fill>
        <patternFill patternType="none">
          <bgColor auto="1"/>
        </patternFill>
      </fill>
    </dxf>
    <dxf>
      <font>
        <color auto="1"/>
      </font>
      <fill>
        <patternFill patternType="none">
          <fgColor auto="1"/>
          <bgColor auto="1"/>
        </patternFill>
      </fill>
    </dxf>
    <dxf>
      <font>
        <color auto="1"/>
      </font>
      <fill>
        <patternFill>
          <bgColor rgb="FFFFFFFF"/>
        </patternFill>
      </fill>
    </dxf>
    <dxf>
      <font>
        <color theme="1"/>
      </font>
      <fill>
        <patternFill>
          <bgColor rgb="FFFFFFFF"/>
        </patternFill>
      </fill>
    </dxf>
    <dxf>
      <font>
        <color auto="1"/>
      </font>
      <fill>
        <patternFill>
          <bgColor rgb="FFFFFFFF"/>
        </patternFill>
      </fill>
    </dxf>
    <dxf>
      <font>
        <color theme="1"/>
      </font>
      <fill>
        <patternFill>
          <bgColor rgb="FFFFFFFF"/>
        </patternFill>
      </fill>
    </dxf>
    <dxf>
      <font>
        <color theme="1"/>
      </font>
      <fill>
        <patternFill>
          <bgColor rgb="FFFFFFFF"/>
        </patternFill>
      </fill>
    </dxf>
    <dxf>
      <font>
        <color theme="1"/>
      </font>
      <fill>
        <patternFill>
          <bgColor rgb="FFFFFFFF"/>
        </patternFill>
      </fill>
    </dxf>
    <dxf>
      <font>
        <color theme="1"/>
      </font>
      <fill>
        <patternFill>
          <bgColor rgb="FFFFFFFF"/>
        </patternFill>
      </fill>
    </dxf>
    <dxf>
      <font>
        <color theme="9"/>
      </font>
    </dxf>
    <dxf>
      <font>
        <color auto="1"/>
      </font>
      <fill>
        <patternFill patternType="none">
          <bgColor auto="1"/>
        </patternFill>
      </fill>
    </dxf>
    <dxf>
      <font>
        <color theme="9" tint="-0.499984740745262"/>
      </font>
      <fill>
        <patternFill>
          <bgColor theme="9" tint="0.79998168889431442"/>
        </patternFill>
      </fill>
    </dxf>
    <dxf>
      <font>
        <color theme="9" tint="-0.499984740745262"/>
      </font>
      <fill>
        <patternFill>
          <bgColor theme="9" tint="0.79998168889431442"/>
        </patternFill>
      </fill>
    </dxf>
    <dxf>
      <font>
        <color auto="1"/>
      </font>
      <fill>
        <patternFill patternType="none">
          <bgColor auto="1"/>
        </patternFill>
      </fill>
    </dxf>
    <dxf>
      <font>
        <color rgb="FFFFFFFF"/>
      </font>
      <fill>
        <patternFill>
          <bgColor rgb="FFFFFFFF"/>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rgb="FF00B050"/>
      </font>
      <fill>
        <patternFill patternType="none">
          <bgColor auto="1"/>
        </patternFill>
      </fill>
    </dxf>
    <dxf>
      <font>
        <color theme="9"/>
      </font>
    </dxf>
    <dxf>
      <font>
        <color theme="9" tint="-0.499984740745262"/>
      </font>
      <fill>
        <patternFill>
          <bgColor theme="9" tint="0.79998168889431442"/>
        </patternFill>
      </fill>
    </dxf>
    <dxf>
      <font>
        <b val="0"/>
        <i val="0"/>
        <color auto="1"/>
      </font>
    </dxf>
    <dxf>
      <font>
        <color auto="1"/>
      </font>
      <fill>
        <patternFill patternType="none">
          <bgColor auto="1"/>
        </patternFill>
      </fill>
    </dxf>
    <dxf>
      <font>
        <color auto="1"/>
      </font>
      <fill>
        <patternFill patternType="none">
          <bgColor auto="1"/>
        </patternFill>
      </fill>
    </dxf>
    <dxf>
      <font>
        <color theme="8" tint="0.59996337778862885"/>
      </font>
      <fill>
        <patternFill>
          <bgColor theme="8" tint="0.59996337778862885"/>
        </patternFill>
      </fill>
    </dxf>
    <dxf>
      <font>
        <color auto="1"/>
      </font>
      <fill>
        <patternFill patternType="none">
          <bgColor auto="1"/>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theme="1"/>
      </font>
      <fill>
        <patternFill>
          <bgColor rgb="FFFFFFFF"/>
        </patternFill>
      </fill>
    </dxf>
    <dxf>
      <font>
        <color theme="1"/>
      </font>
      <fill>
        <patternFill>
          <bgColor rgb="FFFFFFFF"/>
        </patternFill>
      </fill>
    </dxf>
    <dxf>
      <font>
        <color auto="1"/>
      </font>
      <fill>
        <patternFill patternType="none">
          <bgColor auto="1"/>
        </patternFill>
      </fill>
    </dxf>
    <dxf>
      <font>
        <color theme="1"/>
      </font>
      <fill>
        <patternFill>
          <bgColor rgb="FFFFFFFF"/>
        </patternFill>
      </fill>
    </dxf>
    <dxf>
      <font>
        <color theme="9"/>
      </font>
    </dxf>
    <dxf>
      <font>
        <color rgb="FFFFFFFF"/>
      </font>
      <fill>
        <patternFill>
          <bgColor rgb="FFFFFFFF"/>
        </patternFill>
      </fill>
    </dxf>
    <dxf>
      <font>
        <color theme="9" tint="-0.499984740745262"/>
      </font>
      <fill>
        <patternFill>
          <bgColor theme="9" tint="0.79998168889431442"/>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rgb="FFFFFFFF"/>
      </font>
      <fill>
        <patternFill>
          <bgColor rgb="FFFFFFFF"/>
        </patternFill>
      </fill>
    </dxf>
    <dxf>
      <font>
        <color auto="1"/>
      </font>
      <fill>
        <patternFill patternType="none">
          <bgColor auto="1"/>
        </patternFill>
      </fill>
    </dxf>
    <dxf>
      <font>
        <color theme="0"/>
      </font>
      <fill>
        <patternFill>
          <bgColor theme="0"/>
        </patternFill>
      </fill>
    </dxf>
    <dxf>
      <font>
        <color rgb="FF00B050"/>
      </font>
      <fill>
        <patternFill patternType="none">
          <bgColor auto="1"/>
        </patternFill>
      </fill>
    </dxf>
    <dxf>
      <font>
        <color theme="1"/>
      </font>
      <fill>
        <patternFill>
          <bgColor rgb="FFFFFFFF"/>
        </patternFill>
      </fill>
    </dxf>
    <dxf>
      <font>
        <color theme="1"/>
      </font>
      <fill>
        <patternFill>
          <bgColor rgb="FFFFFFFF"/>
        </patternFill>
      </fill>
    </dxf>
    <dxf>
      <font>
        <color theme="1"/>
      </font>
      <fill>
        <patternFill>
          <bgColor rgb="FFFFFFFF"/>
        </patternFill>
      </fill>
    </dxf>
    <dxf>
      <font>
        <color theme="1"/>
      </font>
      <fill>
        <patternFill>
          <bgColor rgb="FFFFFFFF"/>
        </patternFill>
      </fill>
    </dxf>
    <dxf>
      <font>
        <color auto="1"/>
      </font>
      <fill>
        <patternFill patternType="none">
          <bgColor auto="1"/>
        </patternFill>
      </fill>
    </dxf>
    <dxf>
      <font>
        <color theme="1"/>
      </font>
      <fill>
        <patternFill patternType="solid">
          <bgColor rgb="FFFFFFFF"/>
        </patternFill>
      </fill>
    </dxf>
    <dxf>
      <font>
        <color theme="1"/>
      </font>
      <fill>
        <patternFill patternType="solid">
          <bgColor rgb="FFFFFFFF"/>
        </patternFill>
      </fill>
    </dxf>
    <dxf>
      <font>
        <color theme="1"/>
      </font>
      <fill>
        <patternFill patternType="solid">
          <bgColor rgb="FFFFFFFF"/>
        </patternFill>
      </fill>
    </dxf>
    <dxf>
      <font>
        <color theme="1"/>
      </font>
      <fill>
        <patternFill patternType="solid">
          <bgColor rgb="FFFFFFFF"/>
        </patternFill>
      </fill>
    </dxf>
    <dxf>
      <font>
        <color auto="1"/>
      </font>
      <fill>
        <patternFill patternType="none">
          <bgColor auto="1"/>
        </patternFill>
      </fill>
    </dxf>
    <dxf>
      <font>
        <color theme="1"/>
      </font>
      <fill>
        <patternFill patternType="solid">
          <bgColor rgb="FFFFFFFF"/>
        </patternFill>
      </fill>
    </dxf>
    <dxf>
      <font>
        <color auto="1"/>
      </font>
      <fill>
        <patternFill patternType="none">
          <bgColor auto="1"/>
        </patternFill>
      </fill>
    </dxf>
    <dxf>
      <font>
        <color theme="1"/>
      </font>
      <fill>
        <patternFill patternType="solid">
          <bgColor rgb="FFFFFFFF"/>
        </patternFill>
      </fill>
    </dxf>
    <dxf>
      <font>
        <color theme="1"/>
      </font>
      <fill>
        <patternFill patternType="solid">
          <bgColor rgb="FFFFFFFF"/>
        </patternFill>
      </fill>
    </dxf>
    <dxf>
      <font>
        <color theme="1"/>
      </font>
      <fill>
        <patternFill patternType="solid">
          <bgColor rgb="FFFFFFFF"/>
        </patternFill>
      </fill>
    </dxf>
    <dxf>
      <font>
        <color theme="1"/>
      </font>
      <fill>
        <patternFill patternType="solid">
          <bgColor rgb="FFFFFFFF"/>
        </patternFill>
      </fill>
    </dxf>
    <dxf>
      <font>
        <color auto="1"/>
      </font>
      <fill>
        <patternFill patternType="none">
          <bgColor auto="1"/>
        </patternFill>
      </fill>
    </dxf>
    <dxf>
      <font>
        <color auto="1"/>
      </font>
      <fill>
        <patternFill patternType="none">
          <bgColor auto="1"/>
        </patternFill>
      </fill>
    </dxf>
    <dxf>
      <font>
        <color theme="1"/>
      </font>
      <fill>
        <patternFill patternType="solid">
          <bgColor rgb="FFFFFFFF"/>
        </patternFill>
      </fill>
    </dxf>
    <dxf>
      <font>
        <color auto="1"/>
      </font>
      <fill>
        <patternFill patternType="none">
          <bgColor auto="1"/>
        </patternFill>
      </fill>
    </dxf>
    <dxf>
      <font>
        <color theme="1"/>
      </font>
      <fill>
        <patternFill patternType="solid">
          <bgColor rgb="FFFFFFFF"/>
        </patternFill>
      </fill>
    </dxf>
    <dxf>
      <font>
        <color auto="1"/>
      </font>
      <fill>
        <patternFill patternType="none">
          <bgColor auto="1"/>
        </patternFill>
      </fill>
    </dxf>
    <dxf>
      <font>
        <color auto="1"/>
      </font>
      <fill>
        <patternFill patternType="none">
          <bgColor auto="1"/>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theme="8" tint="0.59996337778862885"/>
      </font>
      <fill>
        <patternFill>
          <bgColor theme="8" tint="0.59996337778862885"/>
        </patternFill>
      </fill>
    </dxf>
    <dxf>
      <font>
        <color auto="1"/>
      </font>
      <fill>
        <patternFill>
          <bgColor rgb="FFFFFFFF"/>
        </patternFill>
      </fill>
    </dxf>
    <dxf>
      <font>
        <color theme="1"/>
      </font>
      <fill>
        <patternFill>
          <bgColor rgb="FFFFFFFF"/>
        </patternFill>
      </fill>
    </dxf>
    <dxf>
      <font>
        <color rgb="FFFFFFFF"/>
      </font>
      <fill>
        <patternFill>
          <bgColor rgb="FFFFFFFF"/>
        </patternFill>
      </fill>
    </dxf>
    <dxf>
      <font>
        <color theme="9" tint="-0.499984740745262"/>
      </font>
      <fill>
        <patternFill>
          <bgColor theme="9" tint="0.79998168889431442"/>
        </patternFill>
      </fill>
    </dxf>
    <dxf>
      <font>
        <color theme="9" tint="-0.499984740745262"/>
      </font>
      <fill>
        <patternFill>
          <bgColor theme="9" tint="0.79998168889431442"/>
        </patternFill>
      </fill>
    </dxf>
    <dxf>
      <font>
        <b val="0"/>
        <i val="0"/>
        <color auto="1"/>
      </font>
    </dxf>
    <dxf>
      <font>
        <color auto="1"/>
      </font>
      <fill>
        <patternFill patternType="none">
          <bgColor auto="1"/>
        </patternFill>
      </fill>
    </dxf>
    <dxf>
      <font>
        <b val="0"/>
        <i val="0"/>
        <color auto="1"/>
      </font>
    </dxf>
    <dxf>
      <font>
        <color auto="1"/>
      </font>
      <fill>
        <patternFill patternType="none">
          <bgColor auto="1"/>
        </patternFill>
      </fill>
    </dxf>
    <dxf>
      <font>
        <color rgb="FFFFFFFF"/>
      </font>
      <fill>
        <patternFill>
          <bgColor rgb="FFFFFFFF"/>
        </patternFill>
      </fill>
    </dxf>
    <dxf>
      <font>
        <color theme="9"/>
      </font>
    </dxf>
    <dxf>
      <font>
        <color rgb="FFFFFFFF"/>
      </font>
      <fill>
        <patternFill>
          <bgColor rgb="FFFFFFFF"/>
        </patternFill>
      </fill>
    </dxf>
    <dxf>
      <font>
        <color rgb="FF00B050"/>
      </font>
    </dxf>
    <dxf>
      <font>
        <color theme="9"/>
      </font>
    </dxf>
    <dxf>
      <font>
        <b/>
        <i val="0"/>
        <strike val="0"/>
        <color theme="1"/>
      </font>
      <fill>
        <patternFill>
          <bgColor rgb="FFE66D2C"/>
        </patternFill>
      </fill>
    </dxf>
    <dxf>
      <font>
        <b val="0"/>
        <i val="0"/>
        <strike val="0"/>
        <color theme="1"/>
      </font>
      <fill>
        <patternFill patternType="none">
          <bgColor auto="1"/>
        </patternFill>
      </fill>
    </dxf>
  </dxfs>
  <tableStyles count="1" defaultTableStyle="TableStyleMedium2" defaultPivotStyle="PivotStyleLight16">
    <tableStyle name="Table Style 1" pivot="0" count="2" xr9:uid="{00000000-0011-0000-FFFF-FFFF00000000}">
      <tableStyleElement type="wholeTable" dxfId="110"/>
      <tableStyleElement type="headerRow" dxfId="109"/>
    </tableStyle>
  </tableStyles>
  <colors>
    <mruColors>
      <color rgb="FFFFFFFF"/>
      <color rgb="FF007298"/>
      <color rgb="FF89958E"/>
      <color rgb="FFB9B098"/>
      <color rgb="FF00C2F3"/>
      <color rgb="FFED960A"/>
      <color rgb="FFE66D2C"/>
      <color rgb="FF6AB33F"/>
      <color rgb="FF8AD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65069991251097"/>
          <c:y val="3.9320822162645222E-2"/>
          <c:w val="0.7727937445319335"/>
          <c:h val="0.67042621012855963"/>
        </c:manualLayout>
      </c:layout>
      <c:scatterChart>
        <c:scatterStyle val="line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Elec!$D$19:$D$36</c:f>
              <c:numCache>
                <c:formatCode>m/d/yyyy</c:formatCode>
                <c:ptCount val="18"/>
              </c:numCache>
            </c:numRef>
          </c:xVal>
          <c:yVal>
            <c:numRef>
              <c:f>Elec!$AO$29:$AO$46</c:f>
            </c:numRef>
          </c:yVal>
          <c:smooth val="0"/>
          <c:extLst>
            <c:ext xmlns:c16="http://schemas.microsoft.com/office/drawing/2014/chart" uri="{C3380CC4-5D6E-409C-BE32-E72D297353CC}">
              <c16:uniqueId val="{00000000-907F-4EB0-B410-33EFB43C2E24}"/>
            </c:ext>
          </c:extLst>
        </c:ser>
        <c:dLbls>
          <c:showLegendKey val="0"/>
          <c:showVal val="0"/>
          <c:showCatName val="0"/>
          <c:showSerName val="0"/>
          <c:showPercent val="0"/>
          <c:showBubbleSize val="0"/>
        </c:dLbls>
        <c:axId val="369810072"/>
        <c:axId val="398881168"/>
      </c:scatterChart>
      <c:valAx>
        <c:axId val="369810072"/>
        <c:scaling>
          <c:orientation val="minMax"/>
        </c:scaling>
        <c:delete val="0"/>
        <c:axPos val="b"/>
        <c:title>
          <c:tx>
            <c:rich>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r>
                  <a:rPr lang="en-US" sz="1500" b="1"/>
                  <a:t>Date</a:t>
                </a:r>
              </a:p>
            </c:rich>
          </c:tx>
          <c:layout>
            <c:manualLayout>
              <c:xMode val="edge"/>
              <c:yMode val="edge"/>
              <c:x val="0.48129068241469819"/>
              <c:y val="0.92850759606791777"/>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1168"/>
        <c:crosses val="autoZero"/>
        <c:crossBetween val="midCat"/>
      </c:valAx>
      <c:valAx>
        <c:axId val="398881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r>
                  <a:rPr lang="en-US" sz="1500"/>
                  <a:t>Energy per day (kWh / day)</a:t>
                </a:r>
              </a:p>
            </c:rich>
          </c:tx>
          <c:overlay val="0"/>
          <c:spPr>
            <a:noFill/>
            <a:ln>
              <a:noFill/>
            </a:ln>
            <a:effectLst/>
          </c:spPr>
          <c:txPr>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810072"/>
        <c:crosses val="autoZero"/>
        <c:crossBetween val="midCat"/>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AU" sz="1600" b="1"/>
              <a:t>Electricity Profile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007298"/>
              </a:solidFill>
              <a:round/>
            </a:ln>
            <a:effectLst/>
          </c:spPr>
          <c:marker>
            <c:symbol val="circle"/>
            <c:size val="5"/>
            <c:spPr>
              <a:solidFill>
                <a:srgbClr val="007298"/>
              </a:solidFill>
              <a:ln w="9525">
                <a:solidFill>
                  <a:srgbClr val="007298"/>
                </a:solidFill>
              </a:ln>
              <a:effectLst/>
            </c:spPr>
          </c:marker>
          <c:cat>
            <c:numRef>
              <c:f>(Elec!$D$19:$D$36,Elec!$E$19:$E$36)</c:f>
              <c:numCache>
                <c:formatCode>m/d/yyyy</c:formatCode>
                <c:ptCount val="36"/>
              </c:numCache>
            </c:numRef>
          </c:cat>
          <c:val>
            <c:numRef>
              <c:f>(Elec!$O$19:$O$36,Elec!$O$19:$O$36)</c:f>
              <c:numCache>
                <c:formatCode>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A80C-42F3-A224-81C5BDA7DBCF}"/>
            </c:ext>
          </c:extLst>
        </c:ser>
        <c:dLbls>
          <c:showLegendKey val="0"/>
          <c:showVal val="0"/>
          <c:showCatName val="0"/>
          <c:showSerName val="0"/>
          <c:showPercent val="0"/>
          <c:showBubbleSize val="0"/>
        </c:dLbls>
        <c:marker val="1"/>
        <c:smooth val="0"/>
        <c:axId val="704670056"/>
        <c:axId val="704670712"/>
      </c:lineChart>
      <c:catAx>
        <c:axId val="7046700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712"/>
        <c:crosses val="autoZero"/>
        <c:auto val="1"/>
        <c:lblAlgn val="ctr"/>
        <c:lblOffset val="100"/>
        <c:tickLblSkip val="3"/>
        <c:noMultiLvlLbl val="1"/>
      </c:catAx>
      <c:valAx>
        <c:axId val="70467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400"/>
                  <a:t>Average consumption [kWh]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056"/>
        <c:crosses val="autoZero"/>
        <c:crossBetween val="between"/>
      </c:valAx>
      <c:spPr>
        <a:noFill/>
        <a:ln>
          <a:solidFill>
            <a:srgbClr val="B9B098"/>
          </a:solidFill>
        </a:ln>
        <a:effectLst/>
      </c:spPr>
    </c:plotArea>
    <c:plotVisOnly val="0"/>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65069991251097"/>
          <c:y val="3.9320822162645222E-2"/>
          <c:w val="0.7727937445319335"/>
          <c:h val="0.67042621012855963"/>
        </c:manualLayout>
      </c:layout>
      <c:scatterChart>
        <c:scatterStyle val="line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Gas!$D$18:$D$35</c:f>
              <c:numCache>
                <c:formatCode>m/d/yyyy</c:formatCode>
                <c:ptCount val="18"/>
              </c:numCache>
            </c:numRef>
          </c:xVal>
          <c:yVal>
            <c:numRef>
              <c:f>Gas!$AE$18:$AE$35</c:f>
            </c:numRef>
          </c:yVal>
          <c:smooth val="0"/>
          <c:extLst>
            <c:ext xmlns:c16="http://schemas.microsoft.com/office/drawing/2014/chart" uri="{C3380CC4-5D6E-409C-BE32-E72D297353CC}">
              <c16:uniqueId val="{00000000-2ADB-4B72-833E-E99A9A7F98A8}"/>
            </c:ext>
          </c:extLst>
        </c:ser>
        <c:dLbls>
          <c:showLegendKey val="0"/>
          <c:showVal val="0"/>
          <c:showCatName val="0"/>
          <c:showSerName val="0"/>
          <c:showPercent val="0"/>
          <c:showBubbleSize val="0"/>
        </c:dLbls>
        <c:axId val="371329776"/>
        <c:axId val="371330168"/>
      </c:scatterChart>
      <c:valAx>
        <c:axId val="371329776"/>
        <c:scaling>
          <c:orientation val="minMax"/>
        </c:scaling>
        <c:delete val="0"/>
        <c:axPos val="b"/>
        <c:title>
          <c:tx>
            <c:rich>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r>
                  <a:rPr lang="en-US" sz="1500" b="1"/>
                  <a:t>Date</a:t>
                </a:r>
              </a:p>
            </c:rich>
          </c:tx>
          <c:layout>
            <c:manualLayout>
              <c:xMode val="edge"/>
              <c:yMode val="edge"/>
              <c:x val="0.48129068241469819"/>
              <c:y val="0.92850759606791777"/>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330168"/>
        <c:crosses val="autoZero"/>
        <c:crossBetween val="midCat"/>
      </c:valAx>
      <c:valAx>
        <c:axId val="371330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r>
                  <a:rPr lang="en-US" sz="1500"/>
                  <a:t>Energy per day (MJ/ day)</a:t>
                </a:r>
              </a:p>
            </c:rich>
          </c:tx>
          <c:overlay val="0"/>
          <c:spPr>
            <a:noFill/>
            <a:ln>
              <a:noFill/>
            </a:ln>
            <a:effectLst/>
          </c:spPr>
          <c:txPr>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329776"/>
        <c:crosses val="autoZero"/>
        <c:crossBetween val="midCat"/>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AU" sz="1600" b="1"/>
              <a:t>Gas Profile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007298"/>
              </a:solidFill>
              <a:round/>
            </a:ln>
            <a:effectLst/>
          </c:spPr>
          <c:marker>
            <c:symbol val="circle"/>
            <c:size val="5"/>
            <c:spPr>
              <a:solidFill>
                <a:srgbClr val="007298"/>
              </a:solidFill>
              <a:ln w="9525">
                <a:solidFill>
                  <a:srgbClr val="007298"/>
                </a:solidFill>
              </a:ln>
              <a:effectLst/>
            </c:spPr>
          </c:marker>
          <c:cat>
            <c:numRef>
              <c:f>(Gas!$D$18:$D$35,Gas!$E$18:$E$35)</c:f>
              <c:numCache>
                <c:formatCode>m/d/yyyy</c:formatCode>
                <c:ptCount val="36"/>
              </c:numCache>
            </c:numRef>
          </c:cat>
          <c:val>
            <c:numRef>
              <c:f>(Gas!$O$18:$O$35,Gas!$O$18:$O$35)</c:f>
              <c:numCache>
                <c:formatCode>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203A-4B0F-9BF6-8C5ACEF43A30}"/>
            </c:ext>
          </c:extLst>
        </c:ser>
        <c:dLbls>
          <c:showLegendKey val="0"/>
          <c:showVal val="0"/>
          <c:showCatName val="0"/>
          <c:showSerName val="0"/>
          <c:showPercent val="0"/>
          <c:showBubbleSize val="0"/>
        </c:dLbls>
        <c:marker val="1"/>
        <c:smooth val="0"/>
        <c:axId val="704670056"/>
        <c:axId val="704670712"/>
      </c:lineChart>
      <c:catAx>
        <c:axId val="7046700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712"/>
        <c:crosses val="autoZero"/>
        <c:auto val="1"/>
        <c:lblAlgn val="ctr"/>
        <c:lblOffset val="100"/>
        <c:tickLblSkip val="3"/>
        <c:noMultiLvlLbl val="1"/>
      </c:catAx>
      <c:valAx>
        <c:axId val="70467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400"/>
                  <a:t>Average consumption [MJ]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056"/>
        <c:crosses val="autoZero"/>
        <c:crossBetween val="between"/>
      </c:valAx>
      <c:spPr>
        <a:noFill/>
        <a:ln>
          <a:solidFill>
            <a:srgbClr val="B9B098"/>
          </a:solidFill>
        </a:ln>
        <a:effectLst/>
      </c:spPr>
    </c:plotArea>
    <c:plotVisOnly val="0"/>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65069991251097"/>
          <c:y val="3.9320822162645222E-2"/>
          <c:w val="0.7727937445319335"/>
          <c:h val="0.67042621012855963"/>
        </c:manualLayout>
      </c:layout>
      <c:scatterChart>
        <c:scatterStyle val="line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xVal>
            <c:numRef>
              <c:f>Water!$D$17:$D$34</c:f>
              <c:numCache>
                <c:formatCode>m/d/yyyy</c:formatCode>
                <c:ptCount val="18"/>
              </c:numCache>
            </c:numRef>
          </c:xVal>
          <c:yVal>
            <c:numRef>
              <c:f>Water!$AJ$20:$AJ$37</c:f>
            </c:numRef>
          </c:yVal>
          <c:smooth val="0"/>
          <c:extLst>
            <c:ext xmlns:c16="http://schemas.microsoft.com/office/drawing/2014/chart" uri="{C3380CC4-5D6E-409C-BE32-E72D297353CC}">
              <c16:uniqueId val="{00000000-62BA-42ED-9F08-CF86C5A0D0D0}"/>
            </c:ext>
          </c:extLst>
        </c:ser>
        <c:dLbls>
          <c:showLegendKey val="0"/>
          <c:showVal val="0"/>
          <c:showCatName val="0"/>
          <c:showSerName val="0"/>
          <c:showPercent val="0"/>
          <c:showBubbleSize val="0"/>
        </c:dLbls>
        <c:axId val="369810072"/>
        <c:axId val="398881168"/>
      </c:scatterChart>
      <c:valAx>
        <c:axId val="369810072"/>
        <c:scaling>
          <c:orientation val="minMax"/>
        </c:scaling>
        <c:delete val="0"/>
        <c:axPos val="b"/>
        <c:title>
          <c:tx>
            <c:rich>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r>
                  <a:rPr lang="en-US" sz="1500" b="1"/>
                  <a:t>Date</a:t>
                </a:r>
              </a:p>
            </c:rich>
          </c:tx>
          <c:layout>
            <c:manualLayout>
              <c:xMode val="edge"/>
              <c:yMode val="edge"/>
              <c:x val="0.48129068241469819"/>
              <c:y val="0.92850759606791777"/>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8881168"/>
        <c:crosses val="autoZero"/>
        <c:crossBetween val="midCat"/>
      </c:valAx>
      <c:valAx>
        <c:axId val="398881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r>
                  <a:rPr lang="en-US" sz="1500"/>
                  <a:t>Energy per day (kWh / day)</a:t>
                </a:r>
              </a:p>
            </c:rich>
          </c:tx>
          <c:overlay val="0"/>
          <c:spPr>
            <a:noFill/>
            <a:ln>
              <a:noFill/>
            </a:ln>
            <a:effectLst/>
          </c:spPr>
          <c:txPr>
            <a:bodyPr rot="-5400000" spcFirstLastPara="1" vertOverflow="ellipsis" vert="horz" wrap="square" anchor="ctr" anchorCtr="1"/>
            <a:lstStyle/>
            <a:p>
              <a:pPr>
                <a:defRPr sz="15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810072"/>
        <c:crosses val="autoZero"/>
        <c:crossBetween val="midCat"/>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AU" sz="1600" b="1"/>
              <a:t>Water Profile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007298"/>
              </a:solidFill>
              <a:round/>
            </a:ln>
            <a:effectLst/>
          </c:spPr>
          <c:marker>
            <c:symbol val="circle"/>
            <c:size val="5"/>
            <c:spPr>
              <a:solidFill>
                <a:srgbClr val="007298"/>
              </a:solidFill>
              <a:ln w="9525">
                <a:solidFill>
                  <a:srgbClr val="007298"/>
                </a:solidFill>
              </a:ln>
              <a:effectLst/>
            </c:spPr>
          </c:marker>
          <c:cat>
            <c:numRef>
              <c:f>(Water!$D$17:$D$34,Water!$E$17:$E$34)</c:f>
              <c:numCache>
                <c:formatCode>m/d/yyyy</c:formatCode>
                <c:ptCount val="36"/>
              </c:numCache>
            </c:numRef>
          </c:cat>
          <c:val>
            <c:numRef>
              <c:f>(Water!$O$17:$O$34,Water!$O$17:$O$34)</c:f>
              <c:numCache>
                <c:formatCode>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0-481B-4D96-B375-8412DC814F38}"/>
            </c:ext>
          </c:extLst>
        </c:ser>
        <c:dLbls>
          <c:showLegendKey val="0"/>
          <c:showVal val="0"/>
          <c:showCatName val="0"/>
          <c:showSerName val="0"/>
          <c:showPercent val="0"/>
          <c:showBubbleSize val="0"/>
        </c:dLbls>
        <c:marker val="1"/>
        <c:smooth val="0"/>
        <c:axId val="704670056"/>
        <c:axId val="704670712"/>
      </c:lineChart>
      <c:catAx>
        <c:axId val="7046700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712"/>
        <c:crosses val="autoZero"/>
        <c:auto val="1"/>
        <c:lblAlgn val="ctr"/>
        <c:lblOffset val="100"/>
        <c:tickLblSkip val="3"/>
        <c:noMultiLvlLbl val="1"/>
      </c:catAx>
      <c:valAx>
        <c:axId val="70467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400"/>
                  <a:t>Average consumption [kL]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704670056"/>
        <c:crosses val="autoZero"/>
        <c:crossBetween val="between"/>
      </c:valAx>
      <c:spPr>
        <a:noFill/>
        <a:ln>
          <a:solidFill>
            <a:srgbClr val="B9B098"/>
          </a:solidFill>
        </a:ln>
        <a:effectLst/>
      </c:spPr>
    </c:plotArea>
    <c:plotVisOnly val="0"/>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ERRORPAGE"/><Relationship Id="rId3" Type="http://schemas.openxmlformats.org/officeDocument/2006/relationships/hyperlink" Target="#Elec!A1"/><Relationship Id="rId7" Type="http://schemas.openxmlformats.org/officeDocument/2006/relationships/hyperlink" Target="#'Thermal Energy'!A1"/><Relationship Id="rId2" Type="http://schemas.openxmlformats.org/officeDocument/2006/relationships/hyperlink" Target="#Diesel!A1"/><Relationship Id="rId1" Type="http://schemas.openxmlformats.org/officeDocument/2006/relationships/hyperlink" Target="#'Rating Period'!A1"/><Relationship Id="rId6" Type="http://schemas.openxmlformats.org/officeDocument/2006/relationships/hyperlink" Target="#Water!A1"/><Relationship Id="rId5" Type="http://schemas.openxmlformats.org/officeDocument/2006/relationships/hyperlink" Target="#Summary_page"/><Relationship Id="rId4" Type="http://schemas.openxmlformats.org/officeDocument/2006/relationships/hyperlink" Target="#Gas!A1"/></Relationships>
</file>

<file path=xl/drawings/_rels/drawing3.xml.rels><?xml version="1.0" encoding="UTF-8" standalone="yes"?>
<Relationships xmlns="http://schemas.openxmlformats.org/package/2006/relationships"><Relationship Id="rId8" Type="http://schemas.openxmlformats.org/officeDocument/2006/relationships/hyperlink" Target="#Water!A1"/><Relationship Id="rId3" Type="http://schemas.openxmlformats.org/officeDocument/2006/relationships/hyperlink" Target="#'Rating Period'!A1"/><Relationship Id="rId7" Type="http://schemas.openxmlformats.org/officeDocument/2006/relationships/hyperlink" Target="#Summary_page"/><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as!A1"/><Relationship Id="rId5" Type="http://schemas.openxmlformats.org/officeDocument/2006/relationships/hyperlink" Target="#Elec!A1"/><Relationship Id="rId10" Type="http://schemas.openxmlformats.org/officeDocument/2006/relationships/hyperlink" Target="#ERRORPAGE"/><Relationship Id="rId4" Type="http://schemas.openxmlformats.org/officeDocument/2006/relationships/hyperlink" Target="#Diesel!A1"/><Relationship Id="rId9" Type="http://schemas.openxmlformats.org/officeDocument/2006/relationships/hyperlink" Target="#'Thermal Energy'!A1"/></Relationships>
</file>

<file path=xl/drawings/_rels/drawing4.xml.rels><?xml version="1.0" encoding="UTF-8" standalone="yes"?>
<Relationships xmlns="http://schemas.openxmlformats.org/package/2006/relationships"><Relationship Id="rId8" Type="http://schemas.openxmlformats.org/officeDocument/2006/relationships/hyperlink" Target="#Water!A1"/><Relationship Id="rId3" Type="http://schemas.openxmlformats.org/officeDocument/2006/relationships/hyperlink" Target="#'Rating Period'!A1"/><Relationship Id="rId7" Type="http://schemas.openxmlformats.org/officeDocument/2006/relationships/hyperlink" Target="#Summary_page"/><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hyperlink" Target="#Gas!A1"/><Relationship Id="rId5" Type="http://schemas.openxmlformats.org/officeDocument/2006/relationships/hyperlink" Target="#Elec!A1"/><Relationship Id="rId10" Type="http://schemas.openxmlformats.org/officeDocument/2006/relationships/hyperlink" Target="#ERRORPAGE"/><Relationship Id="rId4" Type="http://schemas.openxmlformats.org/officeDocument/2006/relationships/hyperlink" Target="#Diesel!A1"/><Relationship Id="rId9" Type="http://schemas.openxmlformats.org/officeDocument/2006/relationships/hyperlink" Target="#'Thermal Energy'!A1"/></Relationships>
</file>

<file path=xl/drawings/_rels/drawing5.xml.rels><?xml version="1.0" encoding="UTF-8" standalone="yes"?>
<Relationships xmlns="http://schemas.openxmlformats.org/package/2006/relationships"><Relationship Id="rId8" Type="http://schemas.openxmlformats.org/officeDocument/2006/relationships/hyperlink" Target="#ERRORPAGE"/><Relationship Id="rId3" Type="http://schemas.openxmlformats.org/officeDocument/2006/relationships/hyperlink" Target="#Elec!A1"/><Relationship Id="rId7" Type="http://schemas.openxmlformats.org/officeDocument/2006/relationships/hyperlink" Target="#'Thermal Energy'!A1"/><Relationship Id="rId2" Type="http://schemas.openxmlformats.org/officeDocument/2006/relationships/hyperlink" Target="#Diesel!A1"/><Relationship Id="rId1" Type="http://schemas.openxmlformats.org/officeDocument/2006/relationships/hyperlink" Target="#'Rating Period'!A1"/><Relationship Id="rId6" Type="http://schemas.openxmlformats.org/officeDocument/2006/relationships/hyperlink" Target="#Water!A1"/><Relationship Id="rId5" Type="http://schemas.openxmlformats.org/officeDocument/2006/relationships/hyperlink" Target="#Summary_page"/><Relationship Id="rId4" Type="http://schemas.openxmlformats.org/officeDocument/2006/relationships/hyperlink" Target="#Gas!A1"/></Relationships>
</file>

<file path=xl/drawings/_rels/drawing6.xml.rels><?xml version="1.0" encoding="UTF-8" standalone="yes"?>
<Relationships xmlns="http://schemas.openxmlformats.org/package/2006/relationships"><Relationship Id="rId8" Type="http://schemas.openxmlformats.org/officeDocument/2006/relationships/hyperlink" Target="#ERRORPAGE"/><Relationship Id="rId3" Type="http://schemas.openxmlformats.org/officeDocument/2006/relationships/hyperlink" Target="#Elec!A1"/><Relationship Id="rId7" Type="http://schemas.openxmlformats.org/officeDocument/2006/relationships/hyperlink" Target="#'Thermal Energy'!A1"/><Relationship Id="rId2" Type="http://schemas.openxmlformats.org/officeDocument/2006/relationships/hyperlink" Target="#Diesel!A1"/><Relationship Id="rId1" Type="http://schemas.openxmlformats.org/officeDocument/2006/relationships/hyperlink" Target="#'Rating Period'!A1"/><Relationship Id="rId6" Type="http://schemas.openxmlformats.org/officeDocument/2006/relationships/hyperlink" Target="#Water!A1"/><Relationship Id="rId5" Type="http://schemas.openxmlformats.org/officeDocument/2006/relationships/hyperlink" Target="#Summary_page"/><Relationship Id="rId4" Type="http://schemas.openxmlformats.org/officeDocument/2006/relationships/hyperlink" Target="#Gas!A1"/></Relationships>
</file>

<file path=xl/drawings/_rels/drawing7.xml.rels><?xml version="1.0" encoding="UTF-8" standalone="yes"?>
<Relationships xmlns="http://schemas.openxmlformats.org/package/2006/relationships"><Relationship Id="rId8" Type="http://schemas.openxmlformats.org/officeDocument/2006/relationships/hyperlink" Target="#Water!A1"/><Relationship Id="rId3" Type="http://schemas.openxmlformats.org/officeDocument/2006/relationships/hyperlink" Target="#'Rating Period'!A1"/><Relationship Id="rId7" Type="http://schemas.openxmlformats.org/officeDocument/2006/relationships/hyperlink" Target="#Summary_page"/><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Gas!A1"/><Relationship Id="rId5" Type="http://schemas.openxmlformats.org/officeDocument/2006/relationships/hyperlink" Target="#Elec!A1"/><Relationship Id="rId10" Type="http://schemas.openxmlformats.org/officeDocument/2006/relationships/hyperlink" Target="#ERRORPAGE"/><Relationship Id="rId4" Type="http://schemas.openxmlformats.org/officeDocument/2006/relationships/hyperlink" Target="#Diesel!A1"/><Relationship Id="rId9" Type="http://schemas.openxmlformats.org/officeDocument/2006/relationships/hyperlink" Target="#'Thermal Energy'!A1"/></Relationships>
</file>

<file path=xl/drawings/_rels/drawing8.xml.rels><?xml version="1.0" encoding="UTF-8" standalone="yes"?>
<Relationships xmlns="http://schemas.openxmlformats.org/package/2006/relationships"><Relationship Id="rId8" Type="http://schemas.openxmlformats.org/officeDocument/2006/relationships/hyperlink" Target="#ERRORPAGE"/><Relationship Id="rId3" Type="http://schemas.openxmlformats.org/officeDocument/2006/relationships/hyperlink" Target="#Elec!A1"/><Relationship Id="rId7" Type="http://schemas.openxmlformats.org/officeDocument/2006/relationships/hyperlink" Target="#'Thermal Energy'!A1"/><Relationship Id="rId2" Type="http://schemas.openxmlformats.org/officeDocument/2006/relationships/hyperlink" Target="#Diesel!A1"/><Relationship Id="rId1" Type="http://schemas.openxmlformats.org/officeDocument/2006/relationships/hyperlink" Target="#'Rating Period'!A1"/><Relationship Id="rId6" Type="http://schemas.openxmlformats.org/officeDocument/2006/relationships/hyperlink" Target="#Water!A1"/><Relationship Id="rId5" Type="http://schemas.openxmlformats.org/officeDocument/2006/relationships/hyperlink" Target="#Summary_page"/><Relationship Id="rId4" Type="http://schemas.openxmlformats.org/officeDocument/2006/relationships/hyperlink" Target="#Gas!A1"/></Relationships>
</file>

<file path=xl/drawings/_rels/drawing9.xml.rels><?xml version="1.0" encoding="UTF-8" standalone="yes"?>
<Relationships xmlns="http://schemas.openxmlformats.org/package/2006/relationships"><Relationship Id="rId8" Type="http://schemas.openxmlformats.org/officeDocument/2006/relationships/hyperlink" Target="#ERRORPAGE"/><Relationship Id="rId3" Type="http://schemas.openxmlformats.org/officeDocument/2006/relationships/hyperlink" Target="#Elec!A1"/><Relationship Id="rId7" Type="http://schemas.openxmlformats.org/officeDocument/2006/relationships/hyperlink" Target="#'Thermal Energy'!A1"/><Relationship Id="rId2" Type="http://schemas.openxmlformats.org/officeDocument/2006/relationships/hyperlink" Target="#Diesel!A1"/><Relationship Id="rId1" Type="http://schemas.openxmlformats.org/officeDocument/2006/relationships/hyperlink" Target="#'Rating Period'!A1"/><Relationship Id="rId6" Type="http://schemas.openxmlformats.org/officeDocument/2006/relationships/hyperlink" Target="#Water!A1"/><Relationship Id="rId5" Type="http://schemas.openxmlformats.org/officeDocument/2006/relationships/hyperlink" Target="#Summary_page"/><Relationship Id="rId4" Type="http://schemas.openxmlformats.org/officeDocument/2006/relationships/hyperlink" Target="#Gas!A1"/></Relationships>
</file>

<file path=xl/drawings/drawing1.xml><?xml version="1.0" encoding="utf-8"?>
<xdr:wsDr xmlns:xdr="http://schemas.openxmlformats.org/drawingml/2006/spreadsheetDrawing" xmlns:a="http://schemas.openxmlformats.org/drawingml/2006/main">
  <xdr:twoCellAnchor>
    <xdr:from>
      <xdr:col>1</xdr:col>
      <xdr:colOff>44046</xdr:colOff>
      <xdr:row>5</xdr:row>
      <xdr:rowOff>85161</xdr:rowOff>
    </xdr:from>
    <xdr:to>
      <xdr:col>6</xdr:col>
      <xdr:colOff>2577353</xdr:colOff>
      <xdr:row>5</xdr:row>
      <xdr:rowOff>127000</xdr:rowOff>
    </xdr:to>
    <xdr:cxnSp macro="">
      <xdr:nvCxnSpPr>
        <xdr:cNvPr id="2" name="Straight Connector 1">
          <a:extLst>
            <a:ext uri="{FF2B5EF4-FFF2-40B4-BE49-F238E27FC236}">
              <a16:creationId xmlns:a16="http://schemas.microsoft.com/office/drawing/2014/main" id="{C836B2E2-3346-4553-9D34-19A9E06F07D0}"/>
            </a:ext>
          </a:extLst>
        </xdr:cNvPr>
        <xdr:cNvCxnSpPr/>
      </xdr:nvCxnSpPr>
      <xdr:spPr>
        <a:xfrm>
          <a:off x="342870" y="3118220"/>
          <a:ext cx="8599424" cy="41839"/>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105629</xdr:colOff>
      <xdr:row>0</xdr:row>
      <xdr:rowOff>155115</xdr:rowOff>
    </xdr:from>
    <xdr:to>
      <xdr:col>3</xdr:col>
      <xdr:colOff>180075</xdr:colOff>
      <xdr:row>2</xdr:row>
      <xdr:rowOff>610762</xdr:rowOff>
    </xdr:to>
    <xdr:pic>
      <xdr:nvPicPr>
        <xdr:cNvPr id="3" name="Picture 2">
          <a:extLst>
            <a:ext uri="{FF2B5EF4-FFF2-40B4-BE49-F238E27FC236}">
              <a16:creationId xmlns:a16="http://schemas.microsoft.com/office/drawing/2014/main" id="{5C4F5737-BF0C-4E46-856E-6B5D2BC48AD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04079" y="155115"/>
          <a:ext cx="2214396" cy="1465297"/>
        </a:xfrm>
        <a:prstGeom prst="rect">
          <a:avLst/>
        </a:prstGeom>
      </xdr:spPr>
    </xdr:pic>
    <xdr:clientData/>
  </xdr:twoCellAnchor>
  <xdr:twoCellAnchor>
    <xdr:from>
      <xdr:col>1</xdr:col>
      <xdr:colOff>105702</xdr:colOff>
      <xdr:row>2</xdr:row>
      <xdr:rowOff>594375</xdr:rowOff>
    </xdr:from>
    <xdr:to>
      <xdr:col>3</xdr:col>
      <xdr:colOff>187277</xdr:colOff>
      <xdr:row>2</xdr:row>
      <xdr:rowOff>594375</xdr:rowOff>
    </xdr:to>
    <xdr:cxnSp macro="">
      <xdr:nvCxnSpPr>
        <xdr:cNvPr id="4" name="Straight Connector 3">
          <a:extLst>
            <a:ext uri="{FF2B5EF4-FFF2-40B4-BE49-F238E27FC236}">
              <a16:creationId xmlns:a16="http://schemas.microsoft.com/office/drawing/2014/main" id="{FC768AD9-26C4-4291-9668-F88A6A9DCDDE}"/>
            </a:ext>
          </a:extLst>
        </xdr:cNvPr>
        <xdr:cNvCxnSpPr/>
      </xdr:nvCxnSpPr>
      <xdr:spPr>
        <a:xfrm>
          <a:off x="404152" y="1604025"/>
          <a:ext cx="2221525"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45668</xdr:colOff>
      <xdr:row>3</xdr:row>
      <xdr:rowOff>521744</xdr:rowOff>
    </xdr:from>
    <xdr:to>
      <xdr:col>4</xdr:col>
      <xdr:colOff>1289139</xdr:colOff>
      <xdr:row>3</xdr:row>
      <xdr:rowOff>530399</xdr:rowOff>
    </xdr:to>
    <xdr:cxnSp macro="">
      <xdr:nvCxnSpPr>
        <xdr:cNvPr id="6" name="Straight Connector 5">
          <a:extLst>
            <a:ext uri="{FF2B5EF4-FFF2-40B4-BE49-F238E27FC236}">
              <a16:creationId xmlns:a16="http://schemas.microsoft.com/office/drawing/2014/main" id="{FF3FB431-35A9-4955-9AE2-8D60A03643D8}"/>
            </a:ext>
          </a:extLst>
        </xdr:cNvPr>
        <xdr:cNvCxnSpPr/>
      </xdr:nvCxnSpPr>
      <xdr:spPr>
        <a:xfrm>
          <a:off x="344492" y="2277332"/>
          <a:ext cx="4284000" cy="8655"/>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655053</xdr:colOff>
      <xdr:row>3</xdr:row>
      <xdr:rowOff>392141</xdr:rowOff>
    </xdr:from>
    <xdr:to>
      <xdr:col>5</xdr:col>
      <xdr:colOff>1103715</xdr:colOff>
      <xdr:row>3</xdr:row>
      <xdr:rowOff>987006</xdr:rowOff>
    </xdr:to>
    <xdr:pic>
      <xdr:nvPicPr>
        <xdr:cNvPr id="8" name="Picture 7">
          <a:extLst>
            <a:ext uri="{FF2B5EF4-FFF2-40B4-BE49-F238E27FC236}">
              <a16:creationId xmlns:a16="http://schemas.microsoft.com/office/drawing/2014/main" id="{F29B3F1D-0AE3-440A-8308-F06F2FF15C06}"/>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5284203" y="2144741"/>
          <a:ext cx="448662" cy="594865"/>
        </a:xfrm>
        <a:prstGeom prst="rect">
          <a:avLst/>
        </a:prstGeom>
      </xdr:spPr>
    </xdr:pic>
    <xdr:clientData/>
  </xdr:twoCellAnchor>
  <xdr:twoCellAnchor editAs="oneCell">
    <xdr:from>
      <xdr:col>5</xdr:col>
      <xdr:colOff>1125168</xdr:colOff>
      <xdr:row>3</xdr:row>
      <xdr:rowOff>405143</xdr:rowOff>
    </xdr:from>
    <xdr:to>
      <xdr:col>5</xdr:col>
      <xdr:colOff>1565698</xdr:colOff>
      <xdr:row>3</xdr:row>
      <xdr:rowOff>967009</xdr:rowOff>
    </xdr:to>
    <xdr:pic>
      <xdr:nvPicPr>
        <xdr:cNvPr id="9" name="Picture 8">
          <a:extLst>
            <a:ext uri="{FF2B5EF4-FFF2-40B4-BE49-F238E27FC236}">
              <a16:creationId xmlns:a16="http://schemas.microsoft.com/office/drawing/2014/main" id="{91F3B718-F5E0-4670-AF5C-AC8907CCDBD3}"/>
            </a:ext>
          </a:extLst>
        </xdr:cNvPr>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5754318" y="2157743"/>
          <a:ext cx="440530" cy="561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314601</xdr:colOff>
      <xdr:row>3</xdr:row>
      <xdr:rowOff>763799</xdr:rowOff>
    </xdr:from>
    <xdr:to>
      <xdr:col>4</xdr:col>
      <xdr:colOff>1054072</xdr:colOff>
      <xdr:row>3</xdr:row>
      <xdr:rowOff>772454</xdr:rowOff>
    </xdr:to>
    <xdr:cxnSp macro="">
      <xdr:nvCxnSpPr>
        <xdr:cNvPr id="10" name="Straight Connector 9">
          <a:extLst>
            <a:ext uri="{FF2B5EF4-FFF2-40B4-BE49-F238E27FC236}">
              <a16:creationId xmlns:a16="http://schemas.microsoft.com/office/drawing/2014/main" id="{6F298FD9-2B4B-47F9-AD4E-D311D86A3665}"/>
            </a:ext>
          </a:extLst>
        </xdr:cNvPr>
        <xdr:cNvCxnSpPr/>
      </xdr:nvCxnSpPr>
      <xdr:spPr>
        <a:xfrm>
          <a:off x="613425" y="2519387"/>
          <a:ext cx="3780000" cy="8655"/>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118535</xdr:colOff>
      <xdr:row>0</xdr:row>
      <xdr:rowOff>110068</xdr:rowOff>
    </xdr:from>
    <xdr:to>
      <xdr:col>0</xdr:col>
      <xdr:colOff>2449735</xdr:colOff>
      <xdr:row>16</xdr:row>
      <xdr:rowOff>65916</xdr:rowOff>
    </xdr:to>
    <xdr:grpSp>
      <xdr:nvGrpSpPr>
        <xdr:cNvPr id="19" name="Group 18">
          <a:extLst>
            <a:ext uri="{FF2B5EF4-FFF2-40B4-BE49-F238E27FC236}">
              <a16:creationId xmlns:a16="http://schemas.microsoft.com/office/drawing/2014/main" id="{CD79E603-9098-4803-9770-9D3A335CFF89}"/>
            </a:ext>
          </a:extLst>
        </xdr:cNvPr>
        <xdr:cNvGrpSpPr/>
      </xdr:nvGrpSpPr>
      <xdr:grpSpPr>
        <a:xfrm>
          <a:off x="118535" y="110068"/>
          <a:ext cx="2331200" cy="3621915"/>
          <a:chOff x="165616" y="118533"/>
          <a:chExt cx="2331200" cy="3621915"/>
        </a:xfrm>
      </xdr:grpSpPr>
      <xdr:sp macro="" textlink="">
        <xdr:nvSpPr>
          <xdr:cNvPr id="20" name="Rounded Rectangle 38">
            <a:hlinkClick xmlns:r="http://schemas.openxmlformats.org/officeDocument/2006/relationships" r:id="rId1"/>
            <a:extLst>
              <a:ext uri="{FF2B5EF4-FFF2-40B4-BE49-F238E27FC236}">
                <a16:creationId xmlns:a16="http://schemas.microsoft.com/office/drawing/2014/main" id="{D81851C2-8E85-420F-8FCF-0163CD26B88A}"/>
              </a:ext>
            </a:extLst>
          </xdr:cNvPr>
          <xdr:cNvSpPr/>
        </xdr:nvSpPr>
        <xdr:spPr>
          <a:xfrm>
            <a:off x="171110" y="118533"/>
            <a:ext cx="2320213" cy="401622"/>
          </a:xfrm>
          <a:prstGeom prst="roundRect">
            <a:avLst/>
          </a:prstGeom>
          <a:solidFill>
            <a:srgbClr val="007298"/>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21" name="Rounded Rectangle 35">
            <a:hlinkClick xmlns:r="http://schemas.openxmlformats.org/officeDocument/2006/relationships" r:id="rId2"/>
            <a:extLst>
              <a:ext uri="{FF2B5EF4-FFF2-40B4-BE49-F238E27FC236}">
                <a16:creationId xmlns:a16="http://schemas.microsoft.com/office/drawing/2014/main" id="{775DCCA5-1DC3-421F-944D-F6A57116B647}"/>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22" name="Rounded Rectangle 40">
            <a:hlinkClick xmlns:r="http://schemas.openxmlformats.org/officeDocument/2006/relationships" r:id="rId3"/>
            <a:extLst>
              <a:ext uri="{FF2B5EF4-FFF2-40B4-BE49-F238E27FC236}">
                <a16:creationId xmlns:a16="http://schemas.microsoft.com/office/drawing/2014/main" id="{B0C08012-F5CE-4753-80A7-C66AD3C305DD}"/>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23" name="Rounded Rectangle 41">
            <a:hlinkClick xmlns:r="http://schemas.openxmlformats.org/officeDocument/2006/relationships" r:id="rId4"/>
            <a:extLst>
              <a:ext uri="{FF2B5EF4-FFF2-40B4-BE49-F238E27FC236}">
                <a16:creationId xmlns:a16="http://schemas.microsoft.com/office/drawing/2014/main" id="{61011CC0-A8A5-45A6-A09E-10CE17465D61}"/>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24" name="Rounded Rectangle 42">
            <a:hlinkClick xmlns:r="http://schemas.openxmlformats.org/officeDocument/2006/relationships" r:id="rId5"/>
            <a:extLst>
              <a:ext uri="{FF2B5EF4-FFF2-40B4-BE49-F238E27FC236}">
                <a16:creationId xmlns:a16="http://schemas.microsoft.com/office/drawing/2014/main" id="{70221D09-DB15-4FFF-B99C-8DA23859BC88}"/>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25" name="Rounded Rectangle 1">
            <a:hlinkClick xmlns:r="http://schemas.openxmlformats.org/officeDocument/2006/relationships" r:id="rId6"/>
            <a:extLst>
              <a:ext uri="{FF2B5EF4-FFF2-40B4-BE49-F238E27FC236}">
                <a16:creationId xmlns:a16="http://schemas.microsoft.com/office/drawing/2014/main" id="{5A9C9E2E-3982-4C66-AF47-BED6E2872E1D}"/>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26" name="Rounded Rectangle 43">
            <a:hlinkClick xmlns:r="http://schemas.openxmlformats.org/officeDocument/2006/relationships" r:id="rId7"/>
            <a:extLst>
              <a:ext uri="{FF2B5EF4-FFF2-40B4-BE49-F238E27FC236}">
                <a16:creationId xmlns:a16="http://schemas.microsoft.com/office/drawing/2014/main" id="{C9ACC17F-A27C-452E-AA24-1AF28CF635E3}"/>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rgbClr val="FFFFFF"/>
                </a:solidFill>
                <a:effectLst/>
                <a:latin typeface="+mn-lt"/>
              </a:rPr>
              <a:t>Thermal Energy Transfer</a:t>
            </a:r>
          </a:p>
        </xdr:txBody>
      </xdr:sp>
      <xdr:sp macro="" textlink="">
        <xdr:nvSpPr>
          <xdr:cNvPr id="27" name="Rounded Rectangle 42">
            <a:hlinkClick xmlns:r="http://schemas.openxmlformats.org/officeDocument/2006/relationships" r:id="rId8"/>
            <a:extLst>
              <a:ext uri="{FF2B5EF4-FFF2-40B4-BE49-F238E27FC236}">
                <a16:creationId xmlns:a16="http://schemas.microsoft.com/office/drawing/2014/main" id="{288AABFC-BF4C-4C35-955A-6549F0570F90}"/>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647700</xdr:colOff>
      <xdr:row>27</xdr:row>
      <xdr:rowOff>1390649</xdr:rowOff>
    </xdr:from>
    <xdr:to>
      <xdr:col>46</xdr:col>
      <xdr:colOff>457200</xdr:colOff>
      <xdr:row>41</xdr:row>
      <xdr:rowOff>0</xdr:rowOff>
    </xdr:to>
    <xdr:graphicFrame macro="">
      <xdr:nvGraphicFramePr>
        <xdr:cNvPr id="15" name="Chart 14">
          <a:extLst>
            <a:ext uri="{FF2B5EF4-FFF2-40B4-BE49-F238E27FC236}">
              <a16:creationId xmlns:a16="http://schemas.microsoft.com/office/drawing/2014/main" id="{00000000-0008-0000-0E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346981</xdr:colOff>
      <xdr:row>17</xdr:row>
      <xdr:rowOff>281666</xdr:rowOff>
    </xdr:from>
    <xdr:to>
      <xdr:col>20</xdr:col>
      <xdr:colOff>748392</xdr:colOff>
      <xdr:row>32</xdr:row>
      <xdr:rowOff>68035</xdr:rowOff>
    </xdr:to>
    <xdr:graphicFrame macro="">
      <xdr:nvGraphicFramePr>
        <xdr:cNvPr id="5" name="Chart 4">
          <a:extLst>
            <a:ext uri="{FF2B5EF4-FFF2-40B4-BE49-F238E27FC236}">
              <a16:creationId xmlns:a16="http://schemas.microsoft.com/office/drawing/2014/main" id="{FB48116C-52A9-4507-8851-443F0EA027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143933</xdr:colOff>
      <xdr:row>1</xdr:row>
      <xdr:rowOff>127001</xdr:rowOff>
    </xdr:from>
    <xdr:to>
      <xdr:col>0</xdr:col>
      <xdr:colOff>2475133</xdr:colOff>
      <xdr:row>14</xdr:row>
      <xdr:rowOff>311449</xdr:rowOff>
    </xdr:to>
    <xdr:grpSp>
      <xdr:nvGrpSpPr>
        <xdr:cNvPr id="29" name="Group 28">
          <a:extLst>
            <a:ext uri="{FF2B5EF4-FFF2-40B4-BE49-F238E27FC236}">
              <a16:creationId xmlns:a16="http://schemas.microsoft.com/office/drawing/2014/main" id="{3F6F7730-FE85-470A-8814-ECA998F75C76}"/>
            </a:ext>
          </a:extLst>
        </xdr:cNvPr>
        <xdr:cNvGrpSpPr/>
      </xdr:nvGrpSpPr>
      <xdr:grpSpPr>
        <a:xfrm>
          <a:off x="143933" y="308430"/>
          <a:ext cx="2331200" cy="3586233"/>
          <a:chOff x="165616" y="118533"/>
          <a:chExt cx="2331200" cy="3621915"/>
        </a:xfrm>
      </xdr:grpSpPr>
      <xdr:sp macro="" textlink="">
        <xdr:nvSpPr>
          <xdr:cNvPr id="30" name="Rounded Rectangle 38">
            <a:hlinkClick xmlns:r="http://schemas.openxmlformats.org/officeDocument/2006/relationships" r:id="rId3"/>
            <a:extLst>
              <a:ext uri="{FF2B5EF4-FFF2-40B4-BE49-F238E27FC236}">
                <a16:creationId xmlns:a16="http://schemas.microsoft.com/office/drawing/2014/main" id="{EB91935C-ACA9-45D2-93D9-47AFD6104173}"/>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31" name="Rounded Rectangle 35">
            <a:hlinkClick xmlns:r="http://schemas.openxmlformats.org/officeDocument/2006/relationships" r:id="rId4"/>
            <a:extLst>
              <a:ext uri="{FF2B5EF4-FFF2-40B4-BE49-F238E27FC236}">
                <a16:creationId xmlns:a16="http://schemas.microsoft.com/office/drawing/2014/main" id="{5E5A4EE7-E59A-42B2-8B2B-302F04FB5B48}"/>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32" name="Rounded Rectangle 40">
            <a:hlinkClick xmlns:r="http://schemas.openxmlformats.org/officeDocument/2006/relationships" r:id="rId5"/>
            <a:extLst>
              <a:ext uri="{FF2B5EF4-FFF2-40B4-BE49-F238E27FC236}">
                <a16:creationId xmlns:a16="http://schemas.microsoft.com/office/drawing/2014/main" id="{8F65FF0B-1193-439C-8A9A-A5337508FE11}"/>
              </a:ext>
            </a:extLst>
          </xdr:cNvPr>
          <xdr:cNvSpPr/>
        </xdr:nvSpPr>
        <xdr:spPr>
          <a:xfrm>
            <a:off x="171110" y="582290"/>
            <a:ext cx="2320213" cy="401622"/>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33" name="Rounded Rectangle 41">
            <a:hlinkClick xmlns:r="http://schemas.openxmlformats.org/officeDocument/2006/relationships" r:id="rId6"/>
            <a:extLst>
              <a:ext uri="{FF2B5EF4-FFF2-40B4-BE49-F238E27FC236}">
                <a16:creationId xmlns:a16="http://schemas.microsoft.com/office/drawing/2014/main" id="{9A3509CC-C45D-4B2F-B703-3D5F8A34B5AB}"/>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34" name="Rounded Rectangle 42">
            <a:hlinkClick xmlns:r="http://schemas.openxmlformats.org/officeDocument/2006/relationships" r:id="rId7"/>
            <a:extLst>
              <a:ext uri="{FF2B5EF4-FFF2-40B4-BE49-F238E27FC236}">
                <a16:creationId xmlns:a16="http://schemas.microsoft.com/office/drawing/2014/main" id="{E4CCF3B3-53B8-470C-BA98-8FA09745CC55}"/>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35" name="Rounded Rectangle 1">
            <a:hlinkClick xmlns:r="http://schemas.openxmlformats.org/officeDocument/2006/relationships" r:id="rId8"/>
            <a:extLst>
              <a:ext uri="{FF2B5EF4-FFF2-40B4-BE49-F238E27FC236}">
                <a16:creationId xmlns:a16="http://schemas.microsoft.com/office/drawing/2014/main" id="{176DABEA-6159-46FA-B682-7474042DAD44}"/>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36" name="Rounded Rectangle 43">
            <a:hlinkClick xmlns:r="http://schemas.openxmlformats.org/officeDocument/2006/relationships" r:id="rId9"/>
            <a:extLst>
              <a:ext uri="{FF2B5EF4-FFF2-40B4-BE49-F238E27FC236}">
                <a16:creationId xmlns:a16="http://schemas.microsoft.com/office/drawing/2014/main" id="{FF43653E-92EB-42A6-B1F8-526B89C62F3D}"/>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rgbClr val="FFFFFF"/>
                </a:solidFill>
                <a:effectLst/>
                <a:latin typeface="+mn-lt"/>
              </a:rPr>
              <a:t>Thermal Energy Transfer</a:t>
            </a:r>
          </a:p>
        </xdr:txBody>
      </xdr:sp>
      <xdr:sp macro="" textlink="">
        <xdr:nvSpPr>
          <xdr:cNvPr id="37" name="Rounded Rectangle 42">
            <a:hlinkClick xmlns:r="http://schemas.openxmlformats.org/officeDocument/2006/relationships" r:id="rId10"/>
            <a:extLst>
              <a:ext uri="{FF2B5EF4-FFF2-40B4-BE49-F238E27FC236}">
                <a16:creationId xmlns:a16="http://schemas.microsoft.com/office/drawing/2014/main" id="{F569A962-1495-48F2-9D73-C6C9A36FAC0D}"/>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0</xdr:colOff>
      <xdr:row>13</xdr:row>
      <xdr:rowOff>0</xdr:rowOff>
    </xdr:from>
    <xdr:to>
      <xdr:col>47</xdr:col>
      <xdr:colOff>238125</xdr:colOff>
      <xdr:row>24</xdr:row>
      <xdr:rowOff>19050</xdr:rowOff>
    </xdr:to>
    <xdr:graphicFrame macro="">
      <xdr:nvGraphicFramePr>
        <xdr:cNvPr id="25" name="Chart 24">
          <a:extLst>
            <a:ext uri="{FF2B5EF4-FFF2-40B4-BE49-F238E27FC236}">
              <a16:creationId xmlns:a16="http://schemas.microsoft.com/office/drawing/2014/main" id="{00000000-0008-0000-0F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489858</xdr:colOff>
      <xdr:row>16</xdr:row>
      <xdr:rowOff>13607</xdr:rowOff>
    </xdr:from>
    <xdr:to>
      <xdr:col>21</xdr:col>
      <xdr:colOff>1068162</xdr:colOff>
      <xdr:row>30</xdr:row>
      <xdr:rowOff>4083</xdr:rowOff>
    </xdr:to>
    <xdr:graphicFrame macro="">
      <xdr:nvGraphicFramePr>
        <xdr:cNvPr id="11" name="Chart 10">
          <a:extLst>
            <a:ext uri="{FF2B5EF4-FFF2-40B4-BE49-F238E27FC236}">
              <a16:creationId xmlns:a16="http://schemas.microsoft.com/office/drawing/2014/main" id="{95B66AB8-E1ED-4886-A483-D68CE907F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169333</xdr:colOff>
      <xdr:row>0</xdr:row>
      <xdr:rowOff>126999</xdr:rowOff>
    </xdr:from>
    <xdr:to>
      <xdr:col>0</xdr:col>
      <xdr:colOff>2500533</xdr:colOff>
      <xdr:row>12</xdr:row>
      <xdr:rowOff>319914</xdr:rowOff>
    </xdr:to>
    <xdr:grpSp>
      <xdr:nvGrpSpPr>
        <xdr:cNvPr id="45" name="Group 44">
          <a:extLst>
            <a:ext uri="{FF2B5EF4-FFF2-40B4-BE49-F238E27FC236}">
              <a16:creationId xmlns:a16="http://schemas.microsoft.com/office/drawing/2014/main" id="{19A3ADCB-BA84-4ABE-8D8F-277ACE98F780}"/>
            </a:ext>
          </a:extLst>
        </xdr:cNvPr>
        <xdr:cNvGrpSpPr/>
      </xdr:nvGrpSpPr>
      <xdr:grpSpPr>
        <a:xfrm>
          <a:off x="169333" y="126999"/>
          <a:ext cx="2331200" cy="3621915"/>
          <a:chOff x="165616" y="118533"/>
          <a:chExt cx="2331200" cy="3621915"/>
        </a:xfrm>
      </xdr:grpSpPr>
      <xdr:sp macro="" textlink="">
        <xdr:nvSpPr>
          <xdr:cNvPr id="46" name="Rounded Rectangle 38">
            <a:hlinkClick xmlns:r="http://schemas.openxmlformats.org/officeDocument/2006/relationships" r:id="rId3"/>
            <a:extLst>
              <a:ext uri="{FF2B5EF4-FFF2-40B4-BE49-F238E27FC236}">
                <a16:creationId xmlns:a16="http://schemas.microsoft.com/office/drawing/2014/main" id="{CD9077EF-1EA4-4F91-876C-A65C8EF06A2B}"/>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47" name="Rounded Rectangle 35">
            <a:hlinkClick xmlns:r="http://schemas.openxmlformats.org/officeDocument/2006/relationships" r:id="rId4"/>
            <a:extLst>
              <a:ext uri="{FF2B5EF4-FFF2-40B4-BE49-F238E27FC236}">
                <a16:creationId xmlns:a16="http://schemas.microsoft.com/office/drawing/2014/main" id="{0D182063-38B7-45F0-99B6-A3B661E18FEC}"/>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48" name="Rounded Rectangle 40">
            <a:hlinkClick xmlns:r="http://schemas.openxmlformats.org/officeDocument/2006/relationships" r:id="rId5"/>
            <a:extLst>
              <a:ext uri="{FF2B5EF4-FFF2-40B4-BE49-F238E27FC236}">
                <a16:creationId xmlns:a16="http://schemas.microsoft.com/office/drawing/2014/main" id="{B3C145DD-DAE9-4B20-8318-B524426B86CF}"/>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49" name="Rounded Rectangle 41">
            <a:hlinkClick xmlns:r="http://schemas.openxmlformats.org/officeDocument/2006/relationships" r:id="rId6"/>
            <a:extLst>
              <a:ext uri="{FF2B5EF4-FFF2-40B4-BE49-F238E27FC236}">
                <a16:creationId xmlns:a16="http://schemas.microsoft.com/office/drawing/2014/main" id="{3954C378-7737-4F46-B486-18C4F78C2E51}"/>
              </a:ext>
            </a:extLst>
          </xdr:cNvPr>
          <xdr:cNvSpPr/>
        </xdr:nvSpPr>
        <xdr:spPr>
          <a:xfrm>
            <a:off x="171110" y="1047478"/>
            <a:ext cx="2320213" cy="399430"/>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50" name="Rounded Rectangle 42">
            <a:hlinkClick xmlns:r="http://schemas.openxmlformats.org/officeDocument/2006/relationships" r:id="rId7"/>
            <a:extLst>
              <a:ext uri="{FF2B5EF4-FFF2-40B4-BE49-F238E27FC236}">
                <a16:creationId xmlns:a16="http://schemas.microsoft.com/office/drawing/2014/main" id="{9570DCFE-495F-443D-9E77-EA76C2FFF42A}"/>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51" name="Rounded Rectangle 1">
            <a:hlinkClick xmlns:r="http://schemas.openxmlformats.org/officeDocument/2006/relationships" r:id="rId8"/>
            <a:extLst>
              <a:ext uri="{FF2B5EF4-FFF2-40B4-BE49-F238E27FC236}">
                <a16:creationId xmlns:a16="http://schemas.microsoft.com/office/drawing/2014/main" id="{4C213A21-6110-46DA-96D9-5F7163079397}"/>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52" name="Rounded Rectangle 43">
            <a:hlinkClick xmlns:r="http://schemas.openxmlformats.org/officeDocument/2006/relationships" r:id="rId9"/>
            <a:extLst>
              <a:ext uri="{FF2B5EF4-FFF2-40B4-BE49-F238E27FC236}">
                <a16:creationId xmlns:a16="http://schemas.microsoft.com/office/drawing/2014/main" id="{4A794DF2-0B2B-4A81-9240-02B6986E2404}"/>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rgbClr val="FFFFFF"/>
                </a:solidFill>
                <a:effectLst/>
                <a:latin typeface="+mn-lt"/>
              </a:rPr>
              <a:t>Thermal Energy Transfer</a:t>
            </a:r>
          </a:p>
        </xdr:txBody>
      </xdr:sp>
      <xdr:sp macro="" textlink="">
        <xdr:nvSpPr>
          <xdr:cNvPr id="53" name="Rounded Rectangle 42">
            <a:hlinkClick xmlns:r="http://schemas.openxmlformats.org/officeDocument/2006/relationships" r:id="rId10"/>
            <a:extLst>
              <a:ext uri="{FF2B5EF4-FFF2-40B4-BE49-F238E27FC236}">
                <a16:creationId xmlns:a16="http://schemas.microsoft.com/office/drawing/2014/main" id="{876F4E6D-B63B-410E-A694-31B82A2317A1}"/>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135467</xdr:colOff>
      <xdr:row>1</xdr:row>
      <xdr:rowOff>152401</xdr:rowOff>
    </xdr:from>
    <xdr:to>
      <xdr:col>0</xdr:col>
      <xdr:colOff>2466667</xdr:colOff>
      <xdr:row>8</xdr:row>
      <xdr:rowOff>286049</xdr:rowOff>
    </xdr:to>
    <xdr:grpSp>
      <xdr:nvGrpSpPr>
        <xdr:cNvPr id="26" name="Group 25">
          <a:extLst>
            <a:ext uri="{FF2B5EF4-FFF2-40B4-BE49-F238E27FC236}">
              <a16:creationId xmlns:a16="http://schemas.microsoft.com/office/drawing/2014/main" id="{9A1B7439-250A-4ACA-A942-9A27CF9BAE33}"/>
            </a:ext>
          </a:extLst>
        </xdr:cNvPr>
        <xdr:cNvGrpSpPr/>
      </xdr:nvGrpSpPr>
      <xdr:grpSpPr>
        <a:xfrm>
          <a:off x="135467" y="152401"/>
          <a:ext cx="2331200" cy="3621915"/>
          <a:chOff x="165616" y="118533"/>
          <a:chExt cx="2331200" cy="3621915"/>
        </a:xfrm>
      </xdr:grpSpPr>
      <xdr:sp macro="" textlink="">
        <xdr:nvSpPr>
          <xdr:cNvPr id="27" name="Rounded Rectangle 38">
            <a:hlinkClick xmlns:r="http://schemas.openxmlformats.org/officeDocument/2006/relationships" r:id="rId1"/>
            <a:extLst>
              <a:ext uri="{FF2B5EF4-FFF2-40B4-BE49-F238E27FC236}">
                <a16:creationId xmlns:a16="http://schemas.microsoft.com/office/drawing/2014/main" id="{199B754E-472E-463D-AE22-22E9C4C73B2F}"/>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28" name="Rounded Rectangle 35">
            <a:hlinkClick xmlns:r="http://schemas.openxmlformats.org/officeDocument/2006/relationships" r:id="rId2"/>
            <a:extLst>
              <a:ext uri="{FF2B5EF4-FFF2-40B4-BE49-F238E27FC236}">
                <a16:creationId xmlns:a16="http://schemas.microsoft.com/office/drawing/2014/main" id="{1C136564-C1A5-485F-9EA0-0BDDF1791988}"/>
              </a:ext>
            </a:extLst>
          </xdr:cNvPr>
          <xdr:cNvSpPr/>
        </xdr:nvSpPr>
        <xdr:spPr>
          <a:xfrm>
            <a:off x="171110" y="1512479"/>
            <a:ext cx="2320213" cy="401621"/>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29" name="Rounded Rectangle 40">
            <a:hlinkClick xmlns:r="http://schemas.openxmlformats.org/officeDocument/2006/relationships" r:id="rId3"/>
            <a:extLst>
              <a:ext uri="{FF2B5EF4-FFF2-40B4-BE49-F238E27FC236}">
                <a16:creationId xmlns:a16="http://schemas.microsoft.com/office/drawing/2014/main" id="{E13D8D9A-5EAB-4E29-8607-4EA049A4C947}"/>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30" name="Rounded Rectangle 41">
            <a:hlinkClick xmlns:r="http://schemas.openxmlformats.org/officeDocument/2006/relationships" r:id="rId4"/>
            <a:extLst>
              <a:ext uri="{FF2B5EF4-FFF2-40B4-BE49-F238E27FC236}">
                <a16:creationId xmlns:a16="http://schemas.microsoft.com/office/drawing/2014/main" id="{9BC10B2E-CAF2-4C7F-98E1-E7CD1E710B3B}"/>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31" name="Rounded Rectangle 42">
            <a:hlinkClick xmlns:r="http://schemas.openxmlformats.org/officeDocument/2006/relationships" r:id="rId5"/>
            <a:extLst>
              <a:ext uri="{FF2B5EF4-FFF2-40B4-BE49-F238E27FC236}">
                <a16:creationId xmlns:a16="http://schemas.microsoft.com/office/drawing/2014/main" id="{7D1DFA94-0A2E-414C-986C-844474BD020C}"/>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32" name="Rounded Rectangle 1">
            <a:hlinkClick xmlns:r="http://schemas.openxmlformats.org/officeDocument/2006/relationships" r:id="rId6"/>
            <a:extLst>
              <a:ext uri="{FF2B5EF4-FFF2-40B4-BE49-F238E27FC236}">
                <a16:creationId xmlns:a16="http://schemas.microsoft.com/office/drawing/2014/main" id="{75F308BA-C776-40AE-855A-CCFDE4F56667}"/>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33" name="Rounded Rectangle 43">
            <a:hlinkClick xmlns:r="http://schemas.openxmlformats.org/officeDocument/2006/relationships" r:id="rId7"/>
            <a:extLst>
              <a:ext uri="{FF2B5EF4-FFF2-40B4-BE49-F238E27FC236}">
                <a16:creationId xmlns:a16="http://schemas.microsoft.com/office/drawing/2014/main" id="{A1A8FEC1-96D4-4F61-BE4A-4555C6D0B83A}"/>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rgbClr val="FFFFFF"/>
                </a:solidFill>
                <a:effectLst/>
                <a:latin typeface="+mn-lt"/>
              </a:rPr>
              <a:t>Thermal Energy Transfer</a:t>
            </a:r>
          </a:p>
        </xdr:txBody>
      </xdr:sp>
      <xdr:sp macro="" textlink="">
        <xdr:nvSpPr>
          <xdr:cNvPr id="34" name="Rounded Rectangle 42">
            <a:hlinkClick xmlns:r="http://schemas.openxmlformats.org/officeDocument/2006/relationships" r:id="rId8"/>
            <a:extLst>
              <a:ext uri="{FF2B5EF4-FFF2-40B4-BE49-F238E27FC236}">
                <a16:creationId xmlns:a16="http://schemas.microsoft.com/office/drawing/2014/main" id="{BC3B4C2C-D177-4EEF-8F5B-58EAC83BF067}"/>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169333</xdr:colOff>
      <xdr:row>0</xdr:row>
      <xdr:rowOff>127000</xdr:rowOff>
    </xdr:from>
    <xdr:to>
      <xdr:col>0</xdr:col>
      <xdr:colOff>2500533</xdr:colOff>
      <xdr:row>12</xdr:row>
      <xdr:rowOff>159048</xdr:rowOff>
    </xdr:to>
    <xdr:grpSp>
      <xdr:nvGrpSpPr>
        <xdr:cNvPr id="18" name="Group 17">
          <a:extLst>
            <a:ext uri="{FF2B5EF4-FFF2-40B4-BE49-F238E27FC236}">
              <a16:creationId xmlns:a16="http://schemas.microsoft.com/office/drawing/2014/main" id="{95115699-4167-4B24-929E-A2FE68B8E7F0}"/>
            </a:ext>
          </a:extLst>
        </xdr:cNvPr>
        <xdr:cNvGrpSpPr/>
      </xdr:nvGrpSpPr>
      <xdr:grpSpPr>
        <a:xfrm>
          <a:off x="169333" y="127000"/>
          <a:ext cx="2331200" cy="3621915"/>
          <a:chOff x="165616" y="118533"/>
          <a:chExt cx="2331200" cy="3621915"/>
        </a:xfrm>
      </xdr:grpSpPr>
      <xdr:sp macro="" textlink="">
        <xdr:nvSpPr>
          <xdr:cNvPr id="23" name="Rounded Rectangle 38">
            <a:hlinkClick xmlns:r="http://schemas.openxmlformats.org/officeDocument/2006/relationships" r:id="rId1"/>
            <a:extLst>
              <a:ext uri="{FF2B5EF4-FFF2-40B4-BE49-F238E27FC236}">
                <a16:creationId xmlns:a16="http://schemas.microsoft.com/office/drawing/2014/main" id="{39A32159-4FEA-4DD4-BFBC-FCDD6A083106}"/>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24" name="Rounded Rectangle 35">
            <a:hlinkClick xmlns:r="http://schemas.openxmlformats.org/officeDocument/2006/relationships" r:id="rId2"/>
            <a:extLst>
              <a:ext uri="{FF2B5EF4-FFF2-40B4-BE49-F238E27FC236}">
                <a16:creationId xmlns:a16="http://schemas.microsoft.com/office/drawing/2014/main" id="{E12660A4-D316-4588-9B06-2AB68E81D2B8}"/>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25" name="Rounded Rectangle 40">
            <a:hlinkClick xmlns:r="http://schemas.openxmlformats.org/officeDocument/2006/relationships" r:id="rId3"/>
            <a:extLst>
              <a:ext uri="{FF2B5EF4-FFF2-40B4-BE49-F238E27FC236}">
                <a16:creationId xmlns:a16="http://schemas.microsoft.com/office/drawing/2014/main" id="{1730DD19-2701-41BE-BBB4-E26618349F92}"/>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26" name="Rounded Rectangle 41">
            <a:hlinkClick xmlns:r="http://schemas.openxmlformats.org/officeDocument/2006/relationships" r:id="rId4"/>
            <a:extLst>
              <a:ext uri="{FF2B5EF4-FFF2-40B4-BE49-F238E27FC236}">
                <a16:creationId xmlns:a16="http://schemas.microsoft.com/office/drawing/2014/main" id="{A12E66B6-EEE7-4D73-87F0-6768FE1FCA27}"/>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27" name="Rounded Rectangle 42">
            <a:hlinkClick xmlns:r="http://schemas.openxmlformats.org/officeDocument/2006/relationships" r:id="rId5"/>
            <a:extLst>
              <a:ext uri="{FF2B5EF4-FFF2-40B4-BE49-F238E27FC236}">
                <a16:creationId xmlns:a16="http://schemas.microsoft.com/office/drawing/2014/main" id="{3AC05758-4EE7-4C8F-BED2-DBDFA3AED897}"/>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30" name="Rounded Rectangle 1">
            <a:hlinkClick xmlns:r="http://schemas.openxmlformats.org/officeDocument/2006/relationships" r:id="rId6"/>
            <a:extLst>
              <a:ext uri="{FF2B5EF4-FFF2-40B4-BE49-F238E27FC236}">
                <a16:creationId xmlns:a16="http://schemas.microsoft.com/office/drawing/2014/main" id="{380AC20D-B6F6-4C3A-9C1D-39CED5357F7F}"/>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31" name="Rounded Rectangle 43">
            <a:hlinkClick xmlns:r="http://schemas.openxmlformats.org/officeDocument/2006/relationships" r:id="rId7"/>
            <a:extLst>
              <a:ext uri="{FF2B5EF4-FFF2-40B4-BE49-F238E27FC236}">
                <a16:creationId xmlns:a16="http://schemas.microsoft.com/office/drawing/2014/main" id="{207298D2-3561-4DA2-93BF-84D3D233C2EA}"/>
              </a:ext>
            </a:extLst>
          </xdr:cNvPr>
          <xdr:cNvSpPr/>
        </xdr:nvSpPr>
        <xdr:spPr>
          <a:xfrm>
            <a:off x="171110" y="1984361"/>
            <a:ext cx="2320213" cy="361349"/>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rgbClr val="FFFFFF"/>
                </a:solidFill>
                <a:effectLst/>
                <a:latin typeface="+mn-lt"/>
              </a:rPr>
              <a:t>Thermal Energy Transfer</a:t>
            </a:r>
          </a:p>
        </xdr:txBody>
      </xdr:sp>
      <xdr:sp macro="" textlink="">
        <xdr:nvSpPr>
          <xdr:cNvPr id="32" name="Rounded Rectangle 42">
            <a:hlinkClick xmlns:r="http://schemas.openxmlformats.org/officeDocument/2006/relationships" r:id="rId8"/>
            <a:extLst>
              <a:ext uri="{FF2B5EF4-FFF2-40B4-BE49-F238E27FC236}">
                <a16:creationId xmlns:a16="http://schemas.microsoft.com/office/drawing/2014/main" id="{E4BF0A70-4BEA-4AA5-B1B8-7384404DE753}"/>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495300</xdr:colOff>
      <xdr:row>18</xdr:row>
      <xdr:rowOff>1390649</xdr:rowOff>
    </xdr:from>
    <xdr:to>
      <xdr:col>42</xdr:col>
      <xdr:colOff>304800</xdr:colOff>
      <xdr:row>35</xdr:row>
      <xdr:rowOff>152399</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612321</xdr:colOff>
      <xdr:row>15</xdr:row>
      <xdr:rowOff>449035</xdr:rowOff>
    </xdr:from>
    <xdr:to>
      <xdr:col>21</xdr:col>
      <xdr:colOff>226219</xdr:colOff>
      <xdr:row>30</xdr:row>
      <xdr:rowOff>114641</xdr:rowOff>
    </xdr:to>
    <xdr:graphicFrame macro="">
      <xdr:nvGraphicFramePr>
        <xdr:cNvPr id="11" name="Chart 10">
          <a:extLst>
            <a:ext uri="{FF2B5EF4-FFF2-40B4-BE49-F238E27FC236}">
              <a16:creationId xmlns:a16="http://schemas.microsoft.com/office/drawing/2014/main" id="{5E5B7612-5005-41A6-B4DC-325C8E6870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143933</xdr:colOff>
      <xdr:row>0</xdr:row>
      <xdr:rowOff>127000</xdr:rowOff>
    </xdr:from>
    <xdr:to>
      <xdr:col>0</xdr:col>
      <xdr:colOff>2475133</xdr:colOff>
      <xdr:row>12</xdr:row>
      <xdr:rowOff>328382</xdr:rowOff>
    </xdr:to>
    <xdr:grpSp>
      <xdr:nvGrpSpPr>
        <xdr:cNvPr id="12" name="Group 11">
          <a:extLst>
            <a:ext uri="{FF2B5EF4-FFF2-40B4-BE49-F238E27FC236}">
              <a16:creationId xmlns:a16="http://schemas.microsoft.com/office/drawing/2014/main" id="{6C151489-86E9-4750-9ABB-6D7E9EDE9180}"/>
            </a:ext>
          </a:extLst>
        </xdr:cNvPr>
        <xdr:cNvGrpSpPr/>
      </xdr:nvGrpSpPr>
      <xdr:grpSpPr>
        <a:xfrm>
          <a:off x="143933" y="127000"/>
          <a:ext cx="2331200" cy="3621915"/>
          <a:chOff x="165616" y="118533"/>
          <a:chExt cx="2331200" cy="3621915"/>
        </a:xfrm>
      </xdr:grpSpPr>
      <xdr:sp macro="" textlink="">
        <xdr:nvSpPr>
          <xdr:cNvPr id="13" name="Rounded Rectangle 38">
            <a:hlinkClick xmlns:r="http://schemas.openxmlformats.org/officeDocument/2006/relationships" r:id="rId3"/>
            <a:extLst>
              <a:ext uri="{FF2B5EF4-FFF2-40B4-BE49-F238E27FC236}">
                <a16:creationId xmlns:a16="http://schemas.microsoft.com/office/drawing/2014/main" id="{C18FB30E-E815-45D1-ADC7-09B9183F586E}"/>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15" name="Rounded Rectangle 35">
            <a:hlinkClick xmlns:r="http://schemas.openxmlformats.org/officeDocument/2006/relationships" r:id="rId4"/>
            <a:extLst>
              <a:ext uri="{FF2B5EF4-FFF2-40B4-BE49-F238E27FC236}">
                <a16:creationId xmlns:a16="http://schemas.microsoft.com/office/drawing/2014/main" id="{7E85C8E6-CEB0-42C0-B7A0-A0EE778064C6}"/>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16" name="Rounded Rectangle 40">
            <a:hlinkClick xmlns:r="http://schemas.openxmlformats.org/officeDocument/2006/relationships" r:id="rId5"/>
            <a:extLst>
              <a:ext uri="{FF2B5EF4-FFF2-40B4-BE49-F238E27FC236}">
                <a16:creationId xmlns:a16="http://schemas.microsoft.com/office/drawing/2014/main" id="{AF2AD0C2-108E-4950-B5BA-73378324FA6B}"/>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17" name="Rounded Rectangle 41">
            <a:hlinkClick xmlns:r="http://schemas.openxmlformats.org/officeDocument/2006/relationships" r:id="rId6"/>
            <a:extLst>
              <a:ext uri="{FF2B5EF4-FFF2-40B4-BE49-F238E27FC236}">
                <a16:creationId xmlns:a16="http://schemas.microsoft.com/office/drawing/2014/main" id="{19D41A8F-C2FA-4DB3-8723-027B70386F79}"/>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18" name="Rounded Rectangle 42">
            <a:hlinkClick xmlns:r="http://schemas.openxmlformats.org/officeDocument/2006/relationships" r:id="rId7"/>
            <a:extLst>
              <a:ext uri="{FF2B5EF4-FFF2-40B4-BE49-F238E27FC236}">
                <a16:creationId xmlns:a16="http://schemas.microsoft.com/office/drawing/2014/main" id="{78B1A8B8-2214-456A-A1E4-5BC91604ECED}"/>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19" name="Rounded Rectangle 1">
            <a:hlinkClick xmlns:r="http://schemas.openxmlformats.org/officeDocument/2006/relationships" r:id="rId8"/>
            <a:extLst>
              <a:ext uri="{FF2B5EF4-FFF2-40B4-BE49-F238E27FC236}">
                <a16:creationId xmlns:a16="http://schemas.microsoft.com/office/drawing/2014/main" id="{974EE8C1-8BE6-449D-B7A5-C5D8DE0DB87D}"/>
              </a:ext>
            </a:extLst>
          </xdr:cNvPr>
          <xdr:cNvSpPr/>
        </xdr:nvSpPr>
        <xdr:spPr>
          <a:xfrm>
            <a:off x="165616" y="2422669"/>
            <a:ext cx="2331200" cy="368861"/>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28" name="Rounded Rectangle 43">
            <a:hlinkClick xmlns:r="http://schemas.openxmlformats.org/officeDocument/2006/relationships" r:id="rId9"/>
            <a:extLst>
              <a:ext uri="{FF2B5EF4-FFF2-40B4-BE49-F238E27FC236}">
                <a16:creationId xmlns:a16="http://schemas.microsoft.com/office/drawing/2014/main" id="{356BE4EC-7CB5-439D-8511-B4F03EF14FCA}"/>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Thermal Energy Transfer</a:t>
            </a:r>
          </a:p>
        </xdr:txBody>
      </xdr:sp>
      <xdr:sp macro="" textlink="">
        <xdr:nvSpPr>
          <xdr:cNvPr id="29" name="Rounded Rectangle 42">
            <a:hlinkClick xmlns:r="http://schemas.openxmlformats.org/officeDocument/2006/relationships" r:id="rId10"/>
            <a:extLst>
              <a:ext uri="{FF2B5EF4-FFF2-40B4-BE49-F238E27FC236}">
                <a16:creationId xmlns:a16="http://schemas.microsoft.com/office/drawing/2014/main" id="{EEFFF22A-6B95-4D87-B654-535C12F8B3D2}"/>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165616</xdr:colOff>
      <xdr:row>0</xdr:row>
      <xdr:rowOff>118533</xdr:rowOff>
    </xdr:from>
    <xdr:to>
      <xdr:col>0</xdr:col>
      <xdr:colOff>2496816</xdr:colOff>
      <xdr:row>15</xdr:row>
      <xdr:rowOff>641648</xdr:rowOff>
    </xdr:to>
    <xdr:grpSp>
      <xdr:nvGrpSpPr>
        <xdr:cNvPr id="16" name="Group 15">
          <a:extLst>
            <a:ext uri="{FF2B5EF4-FFF2-40B4-BE49-F238E27FC236}">
              <a16:creationId xmlns:a16="http://schemas.microsoft.com/office/drawing/2014/main" id="{CB68DE6A-58CA-4D4E-9693-D6EA3900A1DE}"/>
            </a:ext>
          </a:extLst>
        </xdr:cNvPr>
        <xdr:cNvGrpSpPr/>
      </xdr:nvGrpSpPr>
      <xdr:grpSpPr>
        <a:xfrm>
          <a:off x="165616" y="118533"/>
          <a:ext cx="2331200" cy="4180715"/>
          <a:chOff x="165616" y="118533"/>
          <a:chExt cx="2331200" cy="3621915"/>
        </a:xfrm>
      </xdr:grpSpPr>
      <xdr:sp macro="" textlink="">
        <xdr:nvSpPr>
          <xdr:cNvPr id="3" name="Rounded Rectangle 38">
            <a:hlinkClick xmlns:r="http://schemas.openxmlformats.org/officeDocument/2006/relationships" r:id="rId1"/>
            <a:extLst>
              <a:ext uri="{FF2B5EF4-FFF2-40B4-BE49-F238E27FC236}">
                <a16:creationId xmlns:a16="http://schemas.microsoft.com/office/drawing/2014/main" id="{59287D21-800D-418C-84E8-7F5E54FC2353}"/>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4" name="Rounded Rectangle 35">
            <a:hlinkClick xmlns:r="http://schemas.openxmlformats.org/officeDocument/2006/relationships" r:id="rId2"/>
            <a:extLst>
              <a:ext uri="{FF2B5EF4-FFF2-40B4-BE49-F238E27FC236}">
                <a16:creationId xmlns:a16="http://schemas.microsoft.com/office/drawing/2014/main" id="{988CF8E9-6F67-4D38-8265-6FCA18738E2E}"/>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5" name="Rounded Rectangle 40">
            <a:hlinkClick xmlns:r="http://schemas.openxmlformats.org/officeDocument/2006/relationships" r:id="rId3"/>
            <a:extLst>
              <a:ext uri="{FF2B5EF4-FFF2-40B4-BE49-F238E27FC236}">
                <a16:creationId xmlns:a16="http://schemas.microsoft.com/office/drawing/2014/main" id="{27F75318-13DA-4FA2-BA12-67F7D86D2CA9}"/>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6" name="Rounded Rectangle 41">
            <a:hlinkClick xmlns:r="http://schemas.openxmlformats.org/officeDocument/2006/relationships" r:id="rId4"/>
            <a:extLst>
              <a:ext uri="{FF2B5EF4-FFF2-40B4-BE49-F238E27FC236}">
                <a16:creationId xmlns:a16="http://schemas.microsoft.com/office/drawing/2014/main" id="{9E1A7037-2EDE-4348-B042-336C0B20EC37}"/>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7" name="Rounded Rectangle 42">
            <a:hlinkClick xmlns:r="http://schemas.openxmlformats.org/officeDocument/2006/relationships" r:id="rId5"/>
            <a:extLst>
              <a:ext uri="{FF2B5EF4-FFF2-40B4-BE49-F238E27FC236}">
                <a16:creationId xmlns:a16="http://schemas.microsoft.com/office/drawing/2014/main" id="{C996C72F-BFA4-4C03-83F8-6F8CB8476292}"/>
              </a:ext>
            </a:extLst>
          </xdr:cNvPr>
          <xdr:cNvSpPr/>
        </xdr:nvSpPr>
        <xdr:spPr>
          <a:xfrm>
            <a:off x="171110" y="3338825"/>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8" name="Rounded Rectangle 1">
            <a:hlinkClick xmlns:r="http://schemas.openxmlformats.org/officeDocument/2006/relationships" r:id="rId6"/>
            <a:extLst>
              <a:ext uri="{FF2B5EF4-FFF2-40B4-BE49-F238E27FC236}">
                <a16:creationId xmlns:a16="http://schemas.microsoft.com/office/drawing/2014/main" id="{4F6EE9AA-28B3-4DDD-A30C-935B1FB01945}"/>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9" name="Rounded Rectangle 43">
            <a:hlinkClick xmlns:r="http://schemas.openxmlformats.org/officeDocument/2006/relationships" r:id="rId7"/>
            <a:extLst>
              <a:ext uri="{FF2B5EF4-FFF2-40B4-BE49-F238E27FC236}">
                <a16:creationId xmlns:a16="http://schemas.microsoft.com/office/drawing/2014/main" id="{3FDAB98C-B188-4CBC-84C9-F5DF2ABAC151}"/>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Thermal Energy Transfer</a:t>
            </a:r>
          </a:p>
        </xdr:txBody>
      </xdr:sp>
      <xdr:sp macro="" textlink="">
        <xdr:nvSpPr>
          <xdr:cNvPr id="11" name="Rounded Rectangle 42">
            <a:hlinkClick xmlns:r="http://schemas.openxmlformats.org/officeDocument/2006/relationships" r:id="rId8"/>
            <a:extLst>
              <a:ext uri="{FF2B5EF4-FFF2-40B4-BE49-F238E27FC236}">
                <a16:creationId xmlns:a16="http://schemas.microsoft.com/office/drawing/2014/main" id="{F4BD368F-6AE9-4A16-8F95-3B4368E8B505}"/>
              </a:ext>
            </a:extLst>
          </xdr:cNvPr>
          <xdr:cNvSpPr/>
        </xdr:nvSpPr>
        <xdr:spPr>
          <a:xfrm>
            <a:off x="171110" y="2870202"/>
            <a:ext cx="2320213" cy="401623"/>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127000</xdr:colOff>
      <xdr:row>0</xdr:row>
      <xdr:rowOff>93133</xdr:rowOff>
    </xdr:from>
    <xdr:to>
      <xdr:col>0</xdr:col>
      <xdr:colOff>2458200</xdr:colOff>
      <xdr:row>10</xdr:row>
      <xdr:rowOff>243715</xdr:rowOff>
    </xdr:to>
    <xdr:grpSp>
      <xdr:nvGrpSpPr>
        <xdr:cNvPr id="19" name="Group 18">
          <a:extLst>
            <a:ext uri="{FF2B5EF4-FFF2-40B4-BE49-F238E27FC236}">
              <a16:creationId xmlns:a16="http://schemas.microsoft.com/office/drawing/2014/main" id="{CA3FA2CA-BCB9-4FB3-BBA3-60B0B28F5448}"/>
            </a:ext>
          </a:extLst>
        </xdr:cNvPr>
        <xdr:cNvGrpSpPr/>
      </xdr:nvGrpSpPr>
      <xdr:grpSpPr>
        <a:xfrm>
          <a:off x="127000" y="93133"/>
          <a:ext cx="2331200" cy="3435649"/>
          <a:chOff x="165616" y="118533"/>
          <a:chExt cx="2331200" cy="3621915"/>
        </a:xfrm>
      </xdr:grpSpPr>
      <xdr:sp macro="" textlink="">
        <xdr:nvSpPr>
          <xdr:cNvPr id="20" name="Rounded Rectangle 38">
            <a:hlinkClick xmlns:r="http://schemas.openxmlformats.org/officeDocument/2006/relationships" r:id="rId1"/>
            <a:extLst>
              <a:ext uri="{FF2B5EF4-FFF2-40B4-BE49-F238E27FC236}">
                <a16:creationId xmlns:a16="http://schemas.microsoft.com/office/drawing/2014/main" id="{81CCE69B-A6A1-42ED-8EEB-27B8BDF9477A}"/>
              </a:ext>
            </a:extLst>
          </xdr:cNvPr>
          <xdr:cNvSpPr/>
        </xdr:nvSpPr>
        <xdr:spPr>
          <a:xfrm>
            <a:off x="171110" y="118533"/>
            <a:ext cx="2320213" cy="401622"/>
          </a:xfrm>
          <a:prstGeom prst="roundRect">
            <a:avLst/>
          </a:prstGeom>
          <a:solidFill>
            <a:srgbClr val="89958E"/>
          </a:solidFill>
          <a:ln>
            <a:solidFill>
              <a:srgbClr val="89958E">
                <a:alpha val="50000"/>
              </a:srgbClr>
            </a:solidFill>
          </a:ln>
          <a:effectLst>
            <a:outerShdw sx="1000" sy="1000" algn="ctr" rotWithShape="0">
              <a:srgbClr val="FFFFFF"/>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noAutofit/>
          </a:bodyPr>
          <a:lstStyle/>
          <a:p>
            <a:pPr marL="0" indent="0" algn="ctr"/>
            <a:r>
              <a:rPr lang="en-AU" sz="1200" b="1" cap="none" spc="0">
                <a:ln>
                  <a:noFill/>
                </a:ln>
                <a:solidFill>
                  <a:schemeClr val="bg1">
                    <a:lumMod val="20000"/>
                    <a:lumOff val="80000"/>
                  </a:schemeClr>
                </a:solidFill>
                <a:effectLst/>
                <a:latin typeface="+mn-lt"/>
                <a:ea typeface="+mn-ea"/>
                <a:cs typeface="+mn-cs"/>
              </a:rPr>
              <a:t>Rating Period</a:t>
            </a:r>
          </a:p>
        </xdr:txBody>
      </xdr:sp>
      <xdr:sp macro="" textlink="">
        <xdr:nvSpPr>
          <xdr:cNvPr id="21" name="Rounded Rectangle 35">
            <a:hlinkClick xmlns:r="http://schemas.openxmlformats.org/officeDocument/2006/relationships" r:id="rId2"/>
            <a:extLst>
              <a:ext uri="{FF2B5EF4-FFF2-40B4-BE49-F238E27FC236}">
                <a16:creationId xmlns:a16="http://schemas.microsoft.com/office/drawing/2014/main" id="{148C3B3A-2F81-4D20-A569-1FE87853A6D5}"/>
              </a:ext>
            </a:extLst>
          </xdr:cNvPr>
          <xdr:cNvSpPr/>
        </xdr:nvSpPr>
        <xdr:spPr>
          <a:xfrm>
            <a:off x="171110" y="1512479"/>
            <a:ext cx="2320213" cy="40162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Diesel</a:t>
            </a:r>
          </a:p>
        </xdr:txBody>
      </xdr:sp>
      <xdr:sp macro="" textlink="">
        <xdr:nvSpPr>
          <xdr:cNvPr id="22" name="Rounded Rectangle 40">
            <a:hlinkClick xmlns:r="http://schemas.openxmlformats.org/officeDocument/2006/relationships" r:id="rId3"/>
            <a:extLst>
              <a:ext uri="{FF2B5EF4-FFF2-40B4-BE49-F238E27FC236}">
                <a16:creationId xmlns:a16="http://schemas.microsoft.com/office/drawing/2014/main" id="{D2C6354E-2C79-4AA3-ACC2-05A84BEF496A}"/>
              </a:ext>
            </a:extLst>
          </xdr:cNvPr>
          <xdr:cNvSpPr/>
        </xdr:nvSpPr>
        <xdr:spPr>
          <a:xfrm>
            <a:off x="171110" y="582290"/>
            <a:ext cx="2320213" cy="401622"/>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Electricity</a:t>
            </a:r>
          </a:p>
        </xdr:txBody>
      </xdr:sp>
      <xdr:sp macro="" textlink="">
        <xdr:nvSpPr>
          <xdr:cNvPr id="23" name="Rounded Rectangle 41">
            <a:hlinkClick xmlns:r="http://schemas.openxmlformats.org/officeDocument/2006/relationships" r:id="rId4"/>
            <a:extLst>
              <a:ext uri="{FF2B5EF4-FFF2-40B4-BE49-F238E27FC236}">
                <a16:creationId xmlns:a16="http://schemas.microsoft.com/office/drawing/2014/main" id="{4FB2B385-0AFE-4703-ADA9-61FAE495B84A}"/>
              </a:ext>
            </a:extLst>
          </xdr:cNvPr>
          <xdr:cNvSpPr/>
        </xdr:nvSpPr>
        <xdr:spPr>
          <a:xfrm>
            <a:off x="171110" y="1047478"/>
            <a:ext cx="2320213" cy="399430"/>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Gas</a:t>
            </a:r>
          </a:p>
        </xdr:txBody>
      </xdr:sp>
      <xdr:sp macro="" textlink="">
        <xdr:nvSpPr>
          <xdr:cNvPr id="24" name="Rounded Rectangle 42">
            <a:hlinkClick xmlns:r="http://schemas.openxmlformats.org/officeDocument/2006/relationships" r:id="rId5"/>
            <a:extLst>
              <a:ext uri="{FF2B5EF4-FFF2-40B4-BE49-F238E27FC236}">
                <a16:creationId xmlns:a16="http://schemas.microsoft.com/office/drawing/2014/main" id="{EAC6DE78-4402-4B10-BD16-A54EBBEAA4BA}"/>
              </a:ext>
            </a:extLst>
          </xdr:cNvPr>
          <xdr:cNvSpPr/>
        </xdr:nvSpPr>
        <xdr:spPr>
          <a:xfrm>
            <a:off x="171110" y="3338825"/>
            <a:ext cx="2320213" cy="401623"/>
          </a:xfrm>
          <a:prstGeom prst="roundRect">
            <a:avLst/>
          </a:prstGeom>
          <a:solidFill>
            <a:srgbClr val="007298"/>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Summary</a:t>
            </a:r>
          </a:p>
        </xdr:txBody>
      </xdr:sp>
      <xdr:sp macro="" textlink="">
        <xdr:nvSpPr>
          <xdr:cNvPr id="25" name="Rounded Rectangle 1">
            <a:hlinkClick xmlns:r="http://schemas.openxmlformats.org/officeDocument/2006/relationships" r:id="rId6"/>
            <a:extLst>
              <a:ext uri="{FF2B5EF4-FFF2-40B4-BE49-F238E27FC236}">
                <a16:creationId xmlns:a16="http://schemas.microsoft.com/office/drawing/2014/main" id="{CBDA601F-FA58-47E4-98EB-3AE524775A44}"/>
              </a:ext>
            </a:extLst>
          </xdr:cNvPr>
          <xdr:cNvSpPr/>
        </xdr:nvSpPr>
        <xdr:spPr>
          <a:xfrm>
            <a:off x="165616" y="2422669"/>
            <a:ext cx="2331200" cy="368861"/>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Water</a:t>
            </a:r>
          </a:p>
        </xdr:txBody>
      </xdr:sp>
      <xdr:sp macro="" textlink="">
        <xdr:nvSpPr>
          <xdr:cNvPr id="26" name="Rounded Rectangle 43">
            <a:hlinkClick xmlns:r="http://schemas.openxmlformats.org/officeDocument/2006/relationships" r:id="rId7"/>
            <a:extLst>
              <a:ext uri="{FF2B5EF4-FFF2-40B4-BE49-F238E27FC236}">
                <a16:creationId xmlns:a16="http://schemas.microsoft.com/office/drawing/2014/main" id="{A9804EE1-15D5-48E7-B16E-09B7DD48B8BF}"/>
              </a:ext>
            </a:extLst>
          </xdr:cNvPr>
          <xdr:cNvSpPr/>
        </xdr:nvSpPr>
        <xdr:spPr>
          <a:xfrm>
            <a:off x="171110" y="1984361"/>
            <a:ext cx="2320213" cy="361349"/>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Thermal Energy Transfer</a:t>
            </a:r>
          </a:p>
        </xdr:txBody>
      </xdr:sp>
      <xdr:sp macro="" textlink="">
        <xdr:nvSpPr>
          <xdr:cNvPr id="27" name="Rounded Rectangle 42">
            <a:hlinkClick xmlns:r="http://schemas.openxmlformats.org/officeDocument/2006/relationships" r:id="rId8"/>
            <a:extLst>
              <a:ext uri="{FF2B5EF4-FFF2-40B4-BE49-F238E27FC236}">
                <a16:creationId xmlns:a16="http://schemas.microsoft.com/office/drawing/2014/main" id="{A4E3ADA8-DA02-4AAC-9CDB-44194CA1D434}"/>
              </a:ext>
            </a:extLst>
          </xdr:cNvPr>
          <xdr:cNvSpPr/>
        </xdr:nvSpPr>
        <xdr:spPr>
          <a:xfrm>
            <a:off x="171110" y="2870202"/>
            <a:ext cx="2320213" cy="401623"/>
          </a:xfrm>
          <a:prstGeom prst="roundRect">
            <a:avLst/>
          </a:prstGeom>
          <a:solidFill>
            <a:srgbClr val="89958E"/>
          </a:solidFill>
          <a:ln>
            <a:solidFill>
              <a:srgbClr val="89958E"/>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noAutofit/>
          </a:bodyPr>
          <a:lstStyle/>
          <a:p>
            <a:pPr algn="ctr"/>
            <a:r>
              <a:rPr lang="en-AU" sz="1200" b="1" cap="none" spc="0">
                <a:ln>
                  <a:noFill/>
                </a:ln>
                <a:solidFill>
                  <a:schemeClr val="bg1">
                    <a:lumMod val="20000"/>
                    <a:lumOff val="80000"/>
                  </a:schemeClr>
                </a:solidFill>
                <a:effectLst/>
                <a:latin typeface="+mn-lt"/>
              </a:rPr>
              <a:t>Error</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OG%20Metro%20Branch/B%20and%20G/NABERS/07_Dev-and-Innovation/NABERS%20Co-Assess/03%20Spreadsheet%20and%20IT/170501%20-%20CER%20PILOT%20v3-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uquea/Documents/Others%20NABERS/Co%20Assess%20spreadsheet/Calculators%20used%20for%20CoAssess%20Spreadsheet/Computer%20Survey%20Func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OG%20Metro%20Branch/B%20and%20G/NABERS/07_Dev-and-Innovation/NABERS%20for%20Apartment%20Buildings/04%20Tool%20Development/02%20Technical%20Development/06%20Spreadsheet%20&amp;%20Audit%20tools/Co-Assess/03%20NABERS%20Hospital%20%20-%20Rating%20Spreadsheet%20(Blan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ulbfp01\group\SPD%20RMS\SUSTAINABILITY%20FRAMEWORKS\PROGRAMS\NABERS%20Retail%202010%20-\Rating%20Calculator\draft\NABERS%20Energy%20&amp;%20Water%20Retail%20Calculator%20v2.2%20unprotected%20-%20DRAF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oulbfp01\group\ROG%20Metro%20Branch\B%20and%20G\NABERS\07_Dev-and-Innovation\NABERS%20Combined%20Energy\5.%20Data%20Analysis\ZZArchive\NABERS%20Energy%20for%20Office%20Calculator%20v11.0%20unprotect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bouquea/Desktop/Co%20Assess%20spreadsheet/Calculators%20used%20for%20CoAssess%20Spreadsheet/Computer%20Survey%20Fun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fo"/>
      <sheetName val="Premises+Tenancies"/>
      <sheetName val="Area+Hrs+Comps"/>
      <sheetName val="Number of Computers"/>
      <sheetName val="Elec"/>
      <sheetName val="Gas"/>
      <sheetName val="Diesel+Coal"/>
      <sheetName val="Thermal Energy"/>
      <sheetName val="Water"/>
      <sheetName val="Questions"/>
      <sheetName val="Error"/>
      <sheetName val="Rating Results"/>
      <sheetName val="Certificate Info"/>
      <sheetName val="L1 Audit"/>
      <sheetName val="Star"/>
      <sheetName val="W Calcs "/>
      <sheetName val="E+G Calcs"/>
      <sheetName val="calc_coefficients"/>
      <sheetName val="Climate_pcode_xref"/>
      <sheetName val="Climate_zones"/>
      <sheetName val="NGA_factors"/>
      <sheetName val="NGA_factors FY2016"/>
      <sheetName val="States"/>
      <sheetName val="Conversion factors"/>
    </sheetNames>
    <sheetDataSet>
      <sheetData sheetId="0"/>
      <sheetData sheetId="1">
        <row r="13">
          <cell r="E13" t="str">
            <v>No</v>
          </cell>
        </row>
        <row r="14">
          <cell r="E14" t="str">
            <v>No</v>
          </cell>
        </row>
        <row r="15">
          <cell r="E15">
            <v>150</v>
          </cell>
        </row>
        <row r="16">
          <cell r="E16" t="str">
            <v>No</v>
          </cell>
        </row>
        <row r="49">
          <cell r="E49">
            <v>42736</v>
          </cell>
        </row>
        <row r="50">
          <cell r="E50">
            <v>43100</v>
          </cell>
        </row>
        <row r="52">
          <cell r="E52">
            <v>365</v>
          </cell>
        </row>
      </sheetData>
      <sheetData sheetId="2">
        <row r="8">
          <cell r="G8">
            <v>0</v>
          </cell>
        </row>
        <row r="9">
          <cell r="G9">
            <v>0</v>
          </cell>
        </row>
        <row r="12">
          <cell r="G12">
            <v>123</v>
          </cell>
        </row>
      </sheetData>
      <sheetData sheetId="3">
        <row r="5">
          <cell r="BA5" t="e">
            <v>#VALUE!</v>
          </cell>
        </row>
        <row r="8">
          <cell r="AW8">
            <v>0</v>
          </cell>
        </row>
        <row r="9">
          <cell r="G9" t="str">
            <v>Which ratings does each space belong to?</v>
          </cell>
        </row>
        <row r="10">
          <cell r="G10" t="str">
            <v>Base Building Rating</v>
          </cell>
          <cell r="H10" t="str">
            <v>Whole Building Rating</v>
          </cell>
          <cell r="I10" t="str">
            <v>Tenancy ID  
as detailed in 'Premises+Tenancies' Tab
If it doesn't belong to any tenancy, please add 'None'</v>
          </cell>
          <cell r="P10" t="str">
            <v>Rated Area -Base Building (m2)</v>
          </cell>
          <cell r="Q10" t="str">
            <v>Rated Area -Whole Building (m2)</v>
          </cell>
          <cell r="R10" t="str">
            <v>Rated Area -Tenancy (m2)</v>
          </cell>
          <cell r="AL10" t="str">
            <v>Hours X Area (BB)</v>
          </cell>
          <cell r="AM10" t="str">
            <v>Hours X Area (WB)</v>
          </cell>
          <cell r="AN10" t="str">
            <v>Hours X Area (T)</v>
          </cell>
          <cell r="AW10" t="str">
            <v>Total Computers Count for WB</v>
          </cell>
          <cell r="AX10" t="str">
            <v>Total Computers Count for Tenancy</v>
          </cell>
          <cell r="AY10" t="str">
            <v>Area Error BB (m2)</v>
          </cell>
          <cell r="AZ10" t="str">
            <v>Area Error WB (m2)</v>
          </cell>
          <cell r="BA10" t="str">
            <v>Area Error T (m2)</v>
          </cell>
          <cell r="BB10" t="str">
            <v>Computer Error</v>
          </cell>
          <cell r="BC10" t="str">
            <v>Hours Error BB</v>
          </cell>
          <cell r="BD10" t="str">
            <v>Hours Error WB</v>
          </cell>
          <cell r="BE10" t="str">
            <v>Hours error T</v>
          </cell>
        </row>
        <row r="11">
          <cell r="G11" t="str">
            <v>Yes</v>
          </cell>
          <cell r="H11" t="str">
            <v>Yes</v>
          </cell>
          <cell r="I11">
            <v>1</v>
          </cell>
          <cell r="P11">
            <v>0</v>
          </cell>
          <cell r="Q11">
            <v>0</v>
          </cell>
          <cell r="R11">
            <v>0</v>
          </cell>
          <cell r="AL11">
            <v>0</v>
          </cell>
          <cell r="AM11">
            <v>0</v>
          </cell>
          <cell r="AN11">
            <v>0</v>
          </cell>
          <cell r="AW11">
            <v>0</v>
          </cell>
          <cell r="AX11">
            <v>0</v>
          </cell>
          <cell r="AY11">
            <v>0</v>
          </cell>
          <cell r="AZ11">
            <v>0</v>
          </cell>
          <cell r="BA11">
            <v>0</v>
          </cell>
          <cell r="BB11">
            <v>0</v>
          </cell>
          <cell r="BC11">
            <v>0</v>
          </cell>
          <cell r="BD11">
            <v>0</v>
          </cell>
          <cell r="BE11">
            <v>0</v>
          </cell>
        </row>
        <row r="12">
          <cell r="G12" t="str">
            <v>&lt;Select&gt;</v>
          </cell>
          <cell r="H12" t="str">
            <v>Yes</v>
          </cell>
          <cell r="I12">
            <v>2</v>
          </cell>
          <cell r="P12">
            <v>0</v>
          </cell>
          <cell r="Q12">
            <v>0</v>
          </cell>
          <cell r="R12">
            <v>0</v>
          </cell>
          <cell r="AL12">
            <v>0</v>
          </cell>
          <cell r="AM12">
            <v>0</v>
          </cell>
          <cell r="AN12">
            <v>0</v>
          </cell>
          <cell r="AW12">
            <v>0</v>
          </cell>
          <cell r="AX12">
            <v>0</v>
          </cell>
          <cell r="AY12">
            <v>0</v>
          </cell>
          <cell r="AZ12">
            <v>0</v>
          </cell>
          <cell r="BA12">
            <v>0</v>
          </cell>
          <cell r="BB12">
            <v>0</v>
          </cell>
          <cell r="BC12">
            <v>0</v>
          </cell>
          <cell r="BD12">
            <v>0</v>
          </cell>
          <cell r="BE12">
            <v>0</v>
          </cell>
        </row>
        <row r="13">
          <cell r="G13" t="str">
            <v>&lt;Select&gt;</v>
          </cell>
          <cell r="H13" t="str">
            <v>Yes</v>
          </cell>
          <cell r="I13">
            <v>3</v>
          </cell>
          <cell r="P13">
            <v>0</v>
          </cell>
          <cell r="Q13">
            <v>0</v>
          </cell>
          <cell r="R13">
            <v>0</v>
          </cell>
          <cell r="AL13">
            <v>0</v>
          </cell>
          <cell r="AM13">
            <v>0</v>
          </cell>
          <cell r="AN13">
            <v>0</v>
          </cell>
          <cell r="AW13">
            <v>0</v>
          </cell>
          <cell r="AX13">
            <v>0</v>
          </cell>
          <cell r="AY13">
            <v>0</v>
          </cell>
          <cell r="AZ13">
            <v>0</v>
          </cell>
          <cell r="BA13">
            <v>0</v>
          </cell>
          <cell r="BB13">
            <v>0</v>
          </cell>
          <cell r="BC13">
            <v>0</v>
          </cell>
          <cell r="BD13">
            <v>0</v>
          </cell>
          <cell r="BE13">
            <v>0</v>
          </cell>
        </row>
        <row r="14">
          <cell r="G14" t="str">
            <v>&lt;Select&gt;</v>
          </cell>
          <cell r="H14" t="str">
            <v>Yes</v>
          </cell>
          <cell r="I14">
            <v>2</v>
          </cell>
          <cell r="P14">
            <v>0</v>
          </cell>
          <cell r="Q14">
            <v>1000</v>
          </cell>
          <cell r="R14">
            <v>1000</v>
          </cell>
          <cell r="AL14">
            <v>0</v>
          </cell>
          <cell r="AM14">
            <v>0</v>
          </cell>
          <cell r="AN14">
            <v>0</v>
          </cell>
          <cell r="AW14">
            <v>0</v>
          </cell>
          <cell r="AX14">
            <v>0</v>
          </cell>
          <cell r="AY14">
            <v>0</v>
          </cell>
          <cell r="AZ14">
            <v>0</v>
          </cell>
          <cell r="BA14">
            <v>0</v>
          </cell>
          <cell r="BB14">
            <v>0</v>
          </cell>
          <cell r="BC14">
            <v>0</v>
          </cell>
          <cell r="BD14">
            <v>0</v>
          </cell>
          <cell r="BE14">
            <v>0</v>
          </cell>
        </row>
        <row r="15">
          <cell r="G15" t="str">
            <v>&lt;Select&gt;</v>
          </cell>
          <cell r="H15" t="str">
            <v>Yes</v>
          </cell>
          <cell r="I15">
            <v>4</v>
          </cell>
          <cell r="P15">
            <v>0</v>
          </cell>
          <cell r="Q15">
            <v>1000</v>
          </cell>
          <cell r="R15">
            <v>1000</v>
          </cell>
          <cell r="AL15">
            <v>0</v>
          </cell>
          <cell r="AM15">
            <v>0</v>
          </cell>
          <cell r="AN15">
            <v>0</v>
          </cell>
          <cell r="AW15">
            <v>0</v>
          </cell>
          <cell r="AX15">
            <v>0</v>
          </cell>
          <cell r="AY15">
            <v>0</v>
          </cell>
          <cell r="AZ15">
            <v>0</v>
          </cell>
          <cell r="BA15">
            <v>0</v>
          </cell>
          <cell r="BB15">
            <v>0</v>
          </cell>
          <cell r="BC15">
            <v>0</v>
          </cell>
          <cell r="BD15">
            <v>0</v>
          </cell>
          <cell r="BE15">
            <v>0</v>
          </cell>
        </row>
        <row r="16">
          <cell r="G16" t="str">
            <v>&lt;Select&gt;</v>
          </cell>
          <cell r="H16" t="str">
            <v>Yes</v>
          </cell>
          <cell r="I16">
            <v>2</v>
          </cell>
          <cell r="P16">
            <v>0</v>
          </cell>
          <cell r="Q16">
            <v>1000</v>
          </cell>
          <cell r="R16">
            <v>1000</v>
          </cell>
          <cell r="AL16">
            <v>0</v>
          </cell>
          <cell r="AM16">
            <v>0</v>
          </cell>
          <cell r="AN16">
            <v>0</v>
          </cell>
          <cell r="AW16">
            <v>0</v>
          </cell>
          <cell r="AX16">
            <v>0</v>
          </cell>
          <cell r="AY16">
            <v>0</v>
          </cell>
          <cell r="AZ16">
            <v>0</v>
          </cell>
          <cell r="BA16">
            <v>0</v>
          </cell>
          <cell r="BB16">
            <v>0</v>
          </cell>
          <cell r="BC16">
            <v>0</v>
          </cell>
          <cell r="BD16">
            <v>0</v>
          </cell>
          <cell r="BE16">
            <v>0</v>
          </cell>
        </row>
        <row r="17">
          <cell r="G17" t="str">
            <v>&lt;Select&gt;</v>
          </cell>
          <cell r="H17" t="str">
            <v>Yes</v>
          </cell>
          <cell r="I17">
            <v>1</v>
          </cell>
          <cell r="P17">
            <v>0</v>
          </cell>
          <cell r="Q17">
            <v>1000</v>
          </cell>
          <cell r="R17">
            <v>1000</v>
          </cell>
          <cell r="AL17">
            <v>0</v>
          </cell>
          <cell r="AM17">
            <v>0</v>
          </cell>
          <cell r="AN17">
            <v>0</v>
          </cell>
          <cell r="AW17">
            <v>0</v>
          </cell>
          <cell r="AX17">
            <v>0</v>
          </cell>
          <cell r="AY17">
            <v>0</v>
          </cell>
          <cell r="AZ17">
            <v>0</v>
          </cell>
          <cell r="BA17">
            <v>0</v>
          </cell>
          <cell r="BB17">
            <v>0</v>
          </cell>
          <cell r="BC17">
            <v>0</v>
          </cell>
          <cell r="BD17">
            <v>0</v>
          </cell>
          <cell r="BE17">
            <v>0</v>
          </cell>
        </row>
        <row r="18">
          <cell r="G18" t="str">
            <v>&lt;Select&gt;</v>
          </cell>
          <cell r="H18" t="str">
            <v>Yes</v>
          </cell>
          <cell r="I18">
            <v>1</v>
          </cell>
          <cell r="P18">
            <v>0</v>
          </cell>
          <cell r="Q18">
            <v>1000</v>
          </cell>
          <cell r="R18">
            <v>1000</v>
          </cell>
          <cell r="AL18">
            <v>0</v>
          </cell>
          <cell r="AM18">
            <v>0</v>
          </cell>
          <cell r="AN18">
            <v>0</v>
          </cell>
          <cell r="AW18">
            <v>0</v>
          </cell>
          <cell r="AX18">
            <v>0</v>
          </cell>
          <cell r="AY18">
            <v>0</v>
          </cell>
          <cell r="AZ18">
            <v>0</v>
          </cell>
          <cell r="BA18">
            <v>0</v>
          </cell>
          <cell r="BB18">
            <v>0</v>
          </cell>
          <cell r="BC18">
            <v>0</v>
          </cell>
          <cell r="BD18">
            <v>0</v>
          </cell>
          <cell r="BE18">
            <v>0</v>
          </cell>
        </row>
        <row r="19">
          <cell r="G19" t="str">
            <v>&lt;Select&gt;</v>
          </cell>
          <cell r="H19" t="str">
            <v>&lt;Select&gt;</v>
          </cell>
          <cell r="P19">
            <v>0</v>
          </cell>
          <cell r="Q19">
            <v>0</v>
          </cell>
          <cell r="R19">
            <v>0</v>
          </cell>
          <cell r="AL19">
            <v>0</v>
          </cell>
          <cell r="AM19">
            <v>0</v>
          </cell>
          <cell r="AN19">
            <v>0</v>
          </cell>
          <cell r="AW19">
            <v>0</v>
          </cell>
          <cell r="AX19">
            <v>0</v>
          </cell>
          <cell r="AY19">
            <v>0</v>
          </cell>
          <cell r="AZ19">
            <v>0</v>
          </cell>
          <cell r="BA19">
            <v>0</v>
          </cell>
          <cell r="BB19">
            <v>0</v>
          </cell>
          <cell r="BC19">
            <v>0</v>
          </cell>
          <cell r="BD19">
            <v>0</v>
          </cell>
          <cell r="BE19">
            <v>0</v>
          </cell>
        </row>
        <row r="20">
          <cell r="G20" t="str">
            <v>&lt;Select&gt;</v>
          </cell>
          <cell r="H20" t="str">
            <v>&lt;Select&gt;</v>
          </cell>
          <cell r="P20">
            <v>0</v>
          </cell>
          <cell r="Q20">
            <v>0</v>
          </cell>
          <cell r="R20">
            <v>0</v>
          </cell>
          <cell r="AL20">
            <v>0</v>
          </cell>
          <cell r="AM20">
            <v>0</v>
          </cell>
          <cell r="AN20">
            <v>0</v>
          </cell>
          <cell r="AW20">
            <v>0</v>
          </cell>
          <cell r="AX20">
            <v>0</v>
          </cell>
          <cell r="AY20">
            <v>0</v>
          </cell>
          <cell r="AZ20">
            <v>0</v>
          </cell>
          <cell r="BA20">
            <v>0</v>
          </cell>
          <cell r="BB20">
            <v>0</v>
          </cell>
          <cell r="BC20">
            <v>0</v>
          </cell>
          <cell r="BD20">
            <v>0</v>
          </cell>
          <cell r="BE20">
            <v>0</v>
          </cell>
        </row>
        <row r="21">
          <cell r="G21" t="str">
            <v>&lt;Select&gt;</v>
          </cell>
          <cell r="H21" t="str">
            <v>&lt;Select&gt;</v>
          </cell>
          <cell r="P21">
            <v>0</v>
          </cell>
          <cell r="Q21">
            <v>0</v>
          </cell>
          <cell r="R21">
            <v>0</v>
          </cell>
          <cell r="AL21">
            <v>0</v>
          </cell>
          <cell r="AM21">
            <v>0</v>
          </cell>
          <cell r="AN21">
            <v>0</v>
          </cell>
          <cell r="AW21">
            <v>0</v>
          </cell>
          <cell r="AX21">
            <v>0</v>
          </cell>
          <cell r="AY21">
            <v>0</v>
          </cell>
          <cell r="AZ21">
            <v>0</v>
          </cell>
          <cell r="BA21">
            <v>0</v>
          </cell>
          <cell r="BB21">
            <v>0</v>
          </cell>
          <cell r="BC21">
            <v>0</v>
          </cell>
          <cell r="BD21">
            <v>0</v>
          </cell>
          <cell r="BE21">
            <v>0</v>
          </cell>
        </row>
        <row r="22">
          <cell r="G22" t="str">
            <v>&lt;Select&gt;</v>
          </cell>
          <cell r="H22" t="str">
            <v>&lt;Select&gt;</v>
          </cell>
          <cell r="P22">
            <v>0</v>
          </cell>
          <cell r="Q22">
            <v>0</v>
          </cell>
          <cell r="R22">
            <v>0</v>
          </cell>
          <cell r="AL22">
            <v>0</v>
          </cell>
          <cell r="AM22">
            <v>0</v>
          </cell>
          <cell r="AN22">
            <v>0</v>
          </cell>
          <cell r="AW22">
            <v>0</v>
          </cell>
          <cell r="AX22">
            <v>0</v>
          </cell>
          <cell r="AY22">
            <v>0</v>
          </cell>
          <cell r="AZ22">
            <v>0</v>
          </cell>
          <cell r="BA22">
            <v>0</v>
          </cell>
          <cell r="BB22">
            <v>0</v>
          </cell>
          <cell r="BC22">
            <v>0</v>
          </cell>
          <cell r="BD22">
            <v>0</v>
          </cell>
          <cell r="BE22">
            <v>0</v>
          </cell>
        </row>
        <row r="23">
          <cell r="G23" t="str">
            <v>&lt;Select&gt;</v>
          </cell>
          <cell r="H23" t="str">
            <v>&lt;Select&gt;</v>
          </cell>
          <cell r="P23">
            <v>0</v>
          </cell>
          <cell r="Q23">
            <v>0</v>
          </cell>
          <cell r="R23">
            <v>0</v>
          </cell>
          <cell r="AL23">
            <v>0</v>
          </cell>
          <cell r="AM23">
            <v>0</v>
          </cell>
          <cell r="AN23">
            <v>0</v>
          </cell>
          <cell r="AW23">
            <v>0</v>
          </cell>
          <cell r="AX23">
            <v>0</v>
          </cell>
          <cell r="AY23">
            <v>0</v>
          </cell>
          <cell r="AZ23">
            <v>0</v>
          </cell>
          <cell r="BA23">
            <v>0</v>
          </cell>
          <cell r="BB23">
            <v>0</v>
          </cell>
          <cell r="BC23">
            <v>0</v>
          </cell>
          <cell r="BD23">
            <v>0</v>
          </cell>
          <cell r="BE23">
            <v>0</v>
          </cell>
        </row>
        <row r="24">
          <cell r="G24" t="str">
            <v>&lt;Select&gt;</v>
          </cell>
          <cell r="H24" t="str">
            <v>&lt;Select&gt;</v>
          </cell>
          <cell r="P24">
            <v>0</v>
          </cell>
          <cell r="Q24">
            <v>0</v>
          </cell>
          <cell r="R24">
            <v>0</v>
          </cell>
          <cell r="AL24">
            <v>0</v>
          </cell>
          <cell r="AM24">
            <v>0</v>
          </cell>
          <cell r="AN24">
            <v>0</v>
          </cell>
          <cell r="AW24">
            <v>0</v>
          </cell>
          <cell r="AX24">
            <v>0</v>
          </cell>
          <cell r="AY24">
            <v>0</v>
          </cell>
          <cell r="AZ24">
            <v>0</v>
          </cell>
          <cell r="BA24">
            <v>0</v>
          </cell>
          <cell r="BB24">
            <v>0</v>
          </cell>
          <cell r="BC24">
            <v>0</v>
          </cell>
          <cell r="BD24">
            <v>0</v>
          </cell>
          <cell r="BE24">
            <v>0</v>
          </cell>
        </row>
        <row r="25">
          <cell r="G25" t="str">
            <v>&lt;Select&gt;</v>
          </cell>
          <cell r="H25" t="str">
            <v>&lt;Select&gt;</v>
          </cell>
          <cell r="P25">
            <v>0</v>
          </cell>
          <cell r="Q25">
            <v>0</v>
          </cell>
          <cell r="R25">
            <v>0</v>
          </cell>
          <cell r="AL25">
            <v>0</v>
          </cell>
          <cell r="AM25">
            <v>0</v>
          </cell>
          <cell r="AN25">
            <v>0</v>
          </cell>
          <cell r="AW25">
            <v>0</v>
          </cell>
          <cell r="AX25">
            <v>0</v>
          </cell>
          <cell r="AY25">
            <v>0</v>
          </cell>
          <cell r="AZ25">
            <v>0</v>
          </cell>
          <cell r="BA25">
            <v>0</v>
          </cell>
          <cell r="BB25">
            <v>0</v>
          </cell>
          <cell r="BC25">
            <v>0</v>
          </cell>
          <cell r="BD25">
            <v>0</v>
          </cell>
          <cell r="BE25">
            <v>0</v>
          </cell>
        </row>
        <row r="26">
          <cell r="G26" t="str">
            <v>&lt;Select&gt;</v>
          </cell>
          <cell r="H26" t="str">
            <v>&lt;Select&gt;</v>
          </cell>
          <cell r="P26">
            <v>0</v>
          </cell>
          <cell r="Q26">
            <v>0</v>
          </cell>
          <cell r="R26">
            <v>0</v>
          </cell>
          <cell r="AL26">
            <v>0</v>
          </cell>
          <cell r="AM26">
            <v>0</v>
          </cell>
          <cell r="AN26">
            <v>0</v>
          </cell>
          <cell r="AW26">
            <v>0</v>
          </cell>
          <cell r="AX26">
            <v>0</v>
          </cell>
          <cell r="AY26">
            <v>0</v>
          </cell>
          <cell r="AZ26">
            <v>0</v>
          </cell>
          <cell r="BA26">
            <v>0</v>
          </cell>
          <cell r="BB26">
            <v>0</v>
          </cell>
          <cell r="BC26">
            <v>0</v>
          </cell>
          <cell r="BD26">
            <v>0</v>
          </cell>
          <cell r="BE26">
            <v>0</v>
          </cell>
        </row>
        <row r="27">
          <cell r="G27" t="str">
            <v>&lt;Select&gt;</v>
          </cell>
          <cell r="H27" t="str">
            <v>&lt;Select&gt;</v>
          </cell>
          <cell r="P27">
            <v>0</v>
          </cell>
          <cell r="Q27">
            <v>0</v>
          </cell>
          <cell r="R27">
            <v>0</v>
          </cell>
          <cell r="AL27">
            <v>0</v>
          </cell>
          <cell r="AM27">
            <v>0</v>
          </cell>
          <cell r="AN27">
            <v>0</v>
          </cell>
          <cell r="AW27">
            <v>0</v>
          </cell>
          <cell r="AX27">
            <v>0</v>
          </cell>
          <cell r="AY27">
            <v>0</v>
          </cell>
          <cell r="AZ27">
            <v>0</v>
          </cell>
          <cell r="BA27">
            <v>0</v>
          </cell>
          <cell r="BB27">
            <v>0</v>
          </cell>
          <cell r="BC27">
            <v>0</v>
          </cell>
          <cell r="BD27">
            <v>0</v>
          </cell>
          <cell r="BE27">
            <v>0</v>
          </cell>
        </row>
        <row r="28">
          <cell r="G28" t="str">
            <v>&lt;Select&gt;</v>
          </cell>
          <cell r="H28" t="str">
            <v>&lt;Select&gt;</v>
          </cell>
          <cell r="P28">
            <v>0</v>
          </cell>
          <cell r="Q28">
            <v>0</v>
          </cell>
          <cell r="R28">
            <v>0</v>
          </cell>
          <cell r="AL28">
            <v>0</v>
          </cell>
          <cell r="AM28">
            <v>0</v>
          </cell>
          <cell r="AN28">
            <v>0</v>
          </cell>
          <cell r="AW28">
            <v>0</v>
          </cell>
          <cell r="AX28">
            <v>0</v>
          </cell>
          <cell r="AY28">
            <v>0</v>
          </cell>
          <cell r="AZ28">
            <v>0</v>
          </cell>
          <cell r="BA28">
            <v>0</v>
          </cell>
          <cell r="BB28">
            <v>0</v>
          </cell>
          <cell r="BC28">
            <v>0</v>
          </cell>
          <cell r="BD28">
            <v>0</v>
          </cell>
          <cell r="BE28">
            <v>0</v>
          </cell>
        </row>
        <row r="29">
          <cell r="G29" t="str">
            <v>&lt;Select&gt;</v>
          </cell>
          <cell r="H29" t="str">
            <v>&lt;Select&gt;</v>
          </cell>
          <cell r="P29">
            <v>0</v>
          </cell>
          <cell r="Q29">
            <v>0</v>
          </cell>
          <cell r="R29">
            <v>0</v>
          </cell>
          <cell r="AL29">
            <v>0</v>
          </cell>
          <cell r="AM29">
            <v>0</v>
          </cell>
          <cell r="AN29">
            <v>0</v>
          </cell>
          <cell r="AW29">
            <v>0</v>
          </cell>
          <cell r="AX29">
            <v>0</v>
          </cell>
          <cell r="AY29">
            <v>0</v>
          </cell>
          <cell r="AZ29">
            <v>0</v>
          </cell>
          <cell r="BA29">
            <v>0</v>
          </cell>
          <cell r="BB29">
            <v>0</v>
          </cell>
          <cell r="BC29">
            <v>0</v>
          </cell>
          <cell r="BD29">
            <v>0</v>
          </cell>
          <cell r="BE29">
            <v>0</v>
          </cell>
        </row>
        <row r="30">
          <cell r="G30" t="str">
            <v>&lt;Select&gt;</v>
          </cell>
          <cell r="H30" t="str">
            <v>&lt;Select&gt;</v>
          </cell>
          <cell r="P30">
            <v>0</v>
          </cell>
          <cell r="Q30">
            <v>0</v>
          </cell>
          <cell r="R30">
            <v>0</v>
          </cell>
          <cell r="AL30">
            <v>0</v>
          </cell>
          <cell r="AM30">
            <v>0</v>
          </cell>
          <cell r="AN30">
            <v>0</v>
          </cell>
          <cell r="AW30">
            <v>0</v>
          </cell>
          <cell r="AX30">
            <v>0</v>
          </cell>
          <cell r="AY30">
            <v>0</v>
          </cell>
          <cell r="AZ30">
            <v>0</v>
          </cell>
          <cell r="BA30">
            <v>0</v>
          </cell>
          <cell r="BB30">
            <v>0</v>
          </cell>
          <cell r="BC30">
            <v>0</v>
          </cell>
          <cell r="BD30">
            <v>0</v>
          </cell>
          <cell r="BE30">
            <v>0</v>
          </cell>
        </row>
        <row r="31">
          <cell r="G31" t="str">
            <v>&lt;Select&gt;</v>
          </cell>
          <cell r="H31" t="str">
            <v>&lt;Select&gt;</v>
          </cell>
          <cell r="P31">
            <v>0</v>
          </cell>
          <cell r="Q31">
            <v>0</v>
          </cell>
          <cell r="R31">
            <v>0</v>
          </cell>
          <cell r="AL31">
            <v>0</v>
          </cell>
          <cell r="AM31">
            <v>0</v>
          </cell>
          <cell r="AN31">
            <v>0</v>
          </cell>
          <cell r="AW31">
            <v>0</v>
          </cell>
          <cell r="AX31">
            <v>0</v>
          </cell>
          <cell r="AY31">
            <v>0</v>
          </cell>
          <cell r="AZ31">
            <v>0</v>
          </cell>
          <cell r="BA31">
            <v>0</v>
          </cell>
          <cell r="BB31">
            <v>0</v>
          </cell>
          <cell r="BC31">
            <v>0</v>
          </cell>
          <cell r="BD31">
            <v>0</v>
          </cell>
          <cell r="BE31">
            <v>0</v>
          </cell>
        </row>
        <row r="32">
          <cell r="G32" t="str">
            <v>&lt;Select&gt;</v>
          </cell>
          <cell r="H32" t="str">
            <v>&lt;Select&gt;</v>
          </cell>
          <cell r="P32">
            <v>0</v>
          </cell>
          <cell r="Q32">
            <v>0</v>
          </cell>
          <cell r="R32">
            <v>0</v>
          </cell>
          <cell r="AL32">
            <v>0</v>
          </cell>
          <cell r="AM32">
            <v>0</v>
          </cell>
          <cell r="AN32">
            <v>0</v>
          </cell>
          <cell r="AW32">
            <v>0</v>
          </cell>
          <cell r="AX32">
            <v>0</v>
          </cell>
          <cell r="AY32">
            <v>0</v>
          </cell>
          <cell r="AZ32">
            <v>0</v>
          </cell>
          <cell r="BA32">
            <v>0</v>
          </cell>
          <cell r="BB32">
            <v>0</v>
          </cell>
          <cell r="BC32">
            <v>0</v>
          </cell>
          <cell r="BD32">
            <v>0</v>
          </cell>
          <cell r="BE32">
            <v>0</v>
          </cell>
        </row>
        <row r="33">
          <cell r="G33" t="str">
            <v>&lt;Select&gt;</v>
          </cell>
          <cell r="H33" t="str">
            <v>&lt;Select&gt;</v>
          </cell>
          <cell r="P33">
            <v>0</v>
          </cell>
          <cell r="Q33">
            <v>0</v>
          </cell>
          <cell r="R33">
            <v>0</v>
          </cell>
          <cell r="AL33">
            <v>0</v>
          </cell>
          <cell r="AM33">
            <v>0</v>
          </cell>
          <cell r="AN33">
            <v>0</v>
          </cell>
          <cell r="AW33">
            <v>0</v>
          </cell>
          <cell r="AX33">
            <v>0</v>
          </cell>
          <cell r="AY33">
            <v>0</v>
          </cell>
          <cell r="AZ33">
            <v>0</v>
          </cell>
          <cell r="BA33">
            <v>0</v>
          </cell>
          <cell r="BB33">
            <v>0</v>
          </cell>
          <cell r="BC33">
            <v>0</v>
          </cell>
          <cell r="BD33">
            <v>0</v>
          </cell>
          <cell r="BE33">
            <v>0</v>
          </cell>
        </row>
        <row r="34">
          <cell r="G34" t="str">
            <v>&lt;Select&gt;</v>
          </cell>
          <cell r="H34" t="str">
            <v>&lt;Select&gt;</v>
          </cell>
          <cell r="P34">
            <v>0</v>
          </cell>
          <cell r="Q34">
            <v>0</v>
          </cell>
          <cell r="R34">
            <v>0</v>
          </cell>
          <cell r="AL34">
            <v>0</v>
          </cell>
          <cell r="AM34">
            <v>0</v>
          </cell>
          <cell r="AN34">
            <v>0</v>
          </cell>
          <cell r="AW34">
            <v>0</v>
          </cell>
          <cell r="AX34">
            <v>0</v>
          </cell>
          <cell r="AY34">
            <v>0</v>
          </cell>
          <cell r="AZ34">
            <v>0</v>
          </cell>
          <cell r="BA34">
            <v>0</v>
          </cell>
          <cell r="BB34">
            <v>0</v>
          </cell>
          <cell r="BC34">
            <v>0</v>
          </cell>
          <cell r="BD34">
            <v>0</v>
          </cell>
          <cell r="BE34">
            <v>0</v>
          </cell>
        </row>
        <row r="35">
          <cell r="G35" t="str">
            <v>&lt;Select&gt;</v>
          </cell>
          <cell r="H35" t="str">
            <v>&lt;Select&gt;</v>
          </cell>
          <cell r="P35">
            <v>0</v>
          </cell>
          <cell r="Q35">
            <v>0</v>
          </cell>
          <cell r="R35">
            <v>0</v>
          </cell>
          <cell r="AL35">
            <v>0</v>
          </cell>
          <cell r="AM35">
            <v>0</v>
          </cell>
          <cell r="AN35">
            <v>0</v>
          </cell>
          <cell r="AW35">
            <v>0</v>
          </cell>
          <cell r="AX35">
            <v>0</v>
          </cell>
          <cell r="AY35">
            <v>0</v>
          </cell>
          <cell r="AZ35">
            <v>0</v>
          </cell>
          <cell r="BA35">
            <v>0</v>
          </cell>
          <cell r="BB35">
            <v>0</v>
          </cell>
          <cell r="BC35">
            <v>0</v>
          </cell>
          <cell r="BD35">
            <v>0</v>
          </cell>
          <cell r="BE35">
            <v>0</v>
          </cell>
        </row>
        <row r="36">
          <cell r="G36" t="str">
            <v>&lt;Select&gt;</v>
          </cell>
          <cell r="H36" t="str">
            <v>&lt;Select&gt;</v>
          </cell>
          <cell r="P36">
            <v>0</v>
          </cell>
          <cell r="Q36">
            <v>0</v>
          </cell>
          <cell r="R36">
            <v>0</v>
          </cell>
          <cell r="AL36">
            <v>0</v>
          </cell>
          <cell r="AM36">
            <v>0</v>
          </cell>
          <cell r="AN36">
            <v>0</v>
          </cell>
          <cell r="AW36">
            <v>0</v>
          </cell>
          <cell r="AX36">
            <v>0</v>
          </cell>
          <cell r="AY36">
            <v>0</v>
          </cell>
          <cell r="AZ36">
            <v>0</v>
          </cell>
          <cell r="BA36">
            <v>0</v>
          </cell>
          <cell r="BB36">
            <v>0</v>
          </cell>
          <cell r="BC36">
            <v>0</v>
          </cell>
          <cell r="BD36">
            <v>0</v>
          </cell>
          <cell r="BE36">
            <v>0</v>
          </cell>
        </row>
        <row r="37">
          <cell r="G37" t="str">
            <v>&lt;Select&gt;</v>
          </cell>
          <cell r="H37" t="str">
            <v>&lt;Select&gt;</v>
          </cell>
          <cell r="P37">
            <v>0</v>
          </cell>
          <cell r="Q37">
            <v>0</v>
          </cell>
          <cell r="R37">
            <v>0</v>
          </cell>
          <cell r="AL37">
            <v>0</v>
          </cell>
          <cell r="AM37">
            <v>0</v>
          </cell>
          <cell r="AN37">
            <v>0</v>
          </cell>
          <cell r="AW37">
            <v>0</v>
          </cell>
          <cell r="AX37">
            <v>0</v>
          </cell>
          <cell r="AY37">
            <v>0</v>
          </cell>
          <cell r="AZ37">
            <v>0</v>
          </cell>
          <cell r="BA37">
            <v>0</v>
          </cell>
          <cell r="BB37">
            <v>0</v>
          </cell>
          <cell r="BC37">
            <v>0</v>
          </cell>
          <cell r="BD37">
            <v>0</v>
          </cell>
          <cell r="BE37">
            <v>0</v>
          </cell>
        </row>
        <row r="38">
          <cell r="G38" t="str">
            <v>&lt;Select&gt;</v>
          </cell>
          <cell r="H38" t="str">
            <v>&lt;Select&gt;</v>
          </cell>
          <cell r="P38">
            <v>0</v>
          </cell>
          <cell r="Q38">
            <v>0</v>
          </cell>
          <cell r="R38">
            <v>0</v>
          </cell>
          <cell r="AL38">
            <v>0</v>
          </cell>
          <cell r="AM38">
            <v>0</v>
          </cell>
          <cell r="AN38">
            <v>0</v>
          </cell>
          <cell r="AW38">
            <v>0</v>
          </cell>
          <cell r="AX38">
            <v>0</v>
          </cell>
          <cell r="AY38">
            <v>0</v>
          </cell>
          <cell r="AZ38">
            <v>0</v>
          </cell>
          <cell r="BA38">
            <v>0</v>
          </cell>
          <cell r="BB38">
            <v>0</v>
          </cell>
          <cell r="BC38">
            <v>0</v>
          </cell>
          <cell r="BD38">
            <v>0</v>
          </cell>
          <cell r="BE38">
            <v>0</v>
          </cell>
        </row>
        <row r="39">
          <cell r="G39" t="str">
            <v>&lt;Select&gt;</v>
          </cell>
          <cell r="H39" t="str">
            <v>&lt;Select&gt;</v>
          </cell>
          <cell r="P39">
            <v>0</v>
          </cell>
          <cell r="Q39">
            <v>0</v>
          </cell>
          <cell r="R39">
            <v>0</v>
          </cell>
          <cell r="AL39">
            <v>0</v>
          </cell>
          <cell r="AM39">
            <v>0</v>
          </cell>
          <cell r="AN39">
            <v>0</v>
          </cell>
          <cell r="AW39">
            <v>0</v>
          </cell>
          <cell r="AX39">
            <v>0</v>
          </cell>
          <cell r="AY39">
            <v>0</v>
          </cell>
          <cell r="AZ39">
            <v>0</v>
          </cell>
          <cell r="BA39">
            <v>0</v>
          </cell>
          <cell r="BB39">
            <v>0</v>
          </cell>
          <cell r="BC39">
            <v>0</v>
          </cell>
          <cell r="BD39">
            <v>0</v>
          </cell>
          <cell r="BE39">
            <v>0</v>
          </cell>
        </row>
        <row r="40">
          <cell r="G40" t="str">
            <v>&lt;Select&gt;</v>
          </cell>
          <cell r="H40" t="str">
            <v>&lt;Select&gt;</v>
          </cell>
          <cell r="P40">
            <v>0</v>
          </cell>
          <cell r="Q40">
            <v>0</v>
          </cell>
          <cell r="R40">
            <v>0</v>
          </cell>
          <cell r="AL40">
            <v>0</v>
          </cell>
          <cell r="AM40">
            <v>0</v>
          </cell>
          <cell r="AN40">
            <v>0</v>
          </cell>
          <cell r="AW40">
            <v>0</v>
          </cell>
          <cell r="AX40">
            <v>0</v>
          </cell>
          <cell r="AY40">
            <v>0</v>
          </cell>
          <cell r="AZ40">
            <v>0</v>
          </cell>
          <cell r="BA40">
            <v>0</v>
          </cell>
          <cell r="BB40">
            <v>0</v>
          </cell>
          <cell r="BC40">
            <v>0</v>
          </cell>
          <cell r="BD40">
            <v>0</v>
          </cell>
          <cell r="BE40">
            <v>0</v>
          </cell>
        </row>
        <row r="41">
          <cell r="G41" t="str">
            <v>&lt;Select&gt;</v>
          </cell>
          <cell r="H41" t="str">
            <v>&lt;Select&gt;</v>
          </cell>
          <cell r="P41">
            <v>0</v>
          </cell>
          <cell r="Q41">
            <v>0</v>
          </cell>
          <cell r="R41">
            <v>0</v>
          </cell>
          <cell r="AL41">
            <v>0</v>
          </cell>
          <cell r="AM41">
            <v>0</v>
          </cell>
          <cell r="AN41">
            <v>0</v>
          </cell>
          <cell r="AW41">
            <v>0</v>
          </cell>
          <cell r="AX41">
            <v>0</v>
          </cell>
          <cell r="AY41">
            <v>0</v>
          </cell>
          <cell r="AZ41">
            <v>0</v>
          </cell>
          <cell r="BA41">
            <v>0</v>
          </cell>
          <cell r="BB41">
            <v>0</v>
          </cell>
          <cell r="BC41">
            <v>0</v>
          </cell>
          <cell r="BD41">
            <v>0</v>
          </cell>
          <cell r="BE41">
            <v>0</v>
          </cell>
        </row>
        <row r="42">
          <cell r="G42" t="str">
            <v>&lt;Select&gt;</v>
          </cell>
          <cell r="H42" t="str">
            <v>&lt;Select&gt;</v>
          </cell>
          <cell r="P42">
            <v>0</v>
          </cell>
          <cell r="Q42">
            <v>0</v>
          </cell>
          <cell r="R42">
            <v>0</v>
          </cell>
          <cell r="AL42">
            <v>0</v>
          </cell>
          <cell r="AM42">
            <v>0</v>
          </cell>
          <cell r="AN42">
            <v>0</v>
          </cell>
          <cell r="AW42">
            <v>0</v>
          </cell>
          <cell r="AX42">
            <v>0</v>
          </cell>
          <cell r="AY42">
            <v>0</v>
          </cell>
          <cell r="AZ42">
            <v>0</v>
          </cell>
          <cell r="BA42">
            <v>0</v>
          </cell>
          <cell r="BB42">
            <v>0</v>
          </cell>
          <cell r="BC42">
            <v>0</v>
          </cell>
          <cell r="BD42">
            <v>0</v>
          </cell>
          <cell r="BE42">
            <v>0</v>
          </cell>
        </row>
        <row r="43">
          <cell r="G43" t="str">
            <v>&lt;Select&gt;</v>
          </cell>
          <cell r="H43" t="str">
            <v>&lt;Select&gt;</v>
          </cell>
          <cell r="P43">
            <v>0</v>
          </cell>
          <cell r="Q43">
            <v>0</v>
          </cell>
          <cell r="R43">
            <v>0</v>
          </cell>
          <cell r="AL43">
            <v>0</v>
          </cell>
          <cell r="AM43">
            <v>0</v>
          </cell>
          <cell r="AN43">
            <v>0</v>
          </cell>
          <cell r="AW43">
            <v>0</v>
          </cell>
          <cell r="AX43">
            <v>0</v>
          </cell>
          <cell r="AY43">
            <v>0</v>
          </cell>
          <cell r="AZ43">
            <v>0</v>
          </cell>
          <cell r="BA43">
            <v>0</v>
          </cell>
          <cell r="BB43">
            <v>0</v>
          </cell>
          <cell r="BC43">
            <v>0</v>
          </cell>
          <cell r="BD43">
            <v>0</v>
          </cell>
          <cell r="BE43">
            <v>0</v>
          </cell>
        </row>
        <row r="44">
          <cell r="G44" t="str">
            <v>&lt;Select&gt;</v>
          </cell>
          <cell r="H44" t="str">
            <v>&lt;Select&gt;</v>
          </cell>
          <cell r="P44">
            <v>0</v>
          </cell>
          <cell r="Q44">
            <v>0</v>
          </cell>
          <cell r="R44">
            <v>0</v>
          </cell>
          <cell r="AL44">
            <v>0</v>
          </cell>
          <cell r="AM44">
            <v>0</v>
          </cell>
          <cell r="AN44">
            <v>0</v>
          </cell>
          <cell r="AW44">
            <v>0</v>
          </cell>
          <cell r="AX44">
            <v>0</v>
          </cell>
          <cell r="AY44">
            <v>0</v>
          </cell>
          <cell r="AZ44">
            <v>0</v>
          </cell>
          <cell r="BA44">
            <v>0</v>
          </cell>
          <cell r="BB44">
            <v>0</v>
          </cell>
          <cell r="BC44">
            <v>0</v>
          </cell>
          <cell r="BD44">
            <v>0</v>
          </cell>
          <cell r="BE44">
            <v>0</v>
          </cell>
        </row>
        <row r="45">
          <cell r="G45" t="str">
            <v>&lt;Select&gt;</v>
          </cell>
          <cell r="H45" t="str">
            <v>&lt;Select&gt;</v>
          </cell>
          <cell r="P45">
            <v>0</v>
          </cell>
          <cell r="Q45">
            <v>0</v>
          </cell>
          <cell r="R45">
            <v>0</v>
          </cell>
          <cell r="AL45">
            <v>0</v>
          </cell>
          <cell r="AM45">
            <v>0</v>
          </cell>
          <cell r="AN45">
            <v>0</v>
          </cell>
          <cell r="AW45">
            <v>0</v>
          </cell>
          <cell r="AX45">
            <v>0</v>
          </cell>
          <cell r="AY45">
            <v>0</v>
          </cell>
          <cell r="AZ45">
            <v>0</v>
          </cell>
          <cell r="BA45">
            <v>0</v>
          </cell>
          <cell r="BB45">
            <v>0</v>
          </cell>
          <cell r="BC45">
            <v>0</v>
          </cell>
          <cell r="BD45">
            <v>0</v>
          </cell>
          <cell r="BE45">
            <v>0</v>
          </cell>
        </row>
        <row r="46">
          <cell r="G46" t="str">
            <v>&lt;Select&gt;</v>
          </cell>
          <cell r="H46" t="str">
            <v>&lt;Select&gt;</v>
          </cell>
          <cell r="P46">
            <v>0</v>
          </cell>
          <cell r="Q46">
            <v>0</v>
          </cell>
          <cell r="R46">
            <v>0</v>
          </cell>
          <cell r="AL46">
            <v>0</v>
          </cell>
          <cell r="AM46">
            <v>0</v>
          </cell>
          <cell r="AN46">
            <v>0</v>
          </cell>
          <cell r="AW46">
            <v>0</v>
          </cell>
          <cell r="AX46">
            <v>0</v>
          </cell>
          <cell r="AY46">
            <v>0</v>
          </cell>
          <cell r="AZ46">
            <v>0</v>
          </cell>
          <cell r="BA46">
            <v>0</v>
          </cell>
          <cell r="BB46">
            <v>0</v>
          </cell>
          <cell r="BC46">
            <v>0</v>
          </cell>
          <cell r="BD46">
            <v>0</v>
          </cell>
          <cell r="BE46">
            <v>0</v>
          </cell>
        </row>
        <row r="47">
          <cell r="G47" t="str">
            <v>&lt;Select&gt;</v>
          </cell>
          <cell r="H47" t="str">
            <v>&lt;Select&gt;</v>
          </cell>
          <cell r="P47">
            <v>0</v>
          </cell>
          <cell r="Q47">
            <v>0</v>
          </cell>
          <cell r="R47">
            <v>0</v>
          </cell>
          <cell r="AL47">
            <v>0</v>
          </cell>
          <cell r="AM47">
            <v>0</v>
          </cell>
          <cell r="AN47">
            <v>0</v>
          </cell>
          <cell r="AW47">
            <v>0</v>
          </cell>
          <cell r="AX47">
            <v>0</v>
          </cell>
          <cell r="AY47">
            <v>0</v>
          </cell>
          <cell r="AZ47">
            <v>0</v>
          </cell>
          <cell r="BA47">
            <v>0</v>
          </cell>
          <cell r="BB47">
            <v>0</v>
          </cell>
          <cell r="BC47">
            <v>0</v>
          </cell>
          <cell r="BD47">
            <v>0</v>
          </cell>
          <cell r="BE47">
            <v>0</v>
          </cell>
        </row>
        <row r="48">
          <cell r="G48" t="str">
            <v>&lt;Select&gt;</v>
          </cell>
          <cell r="H48" t="str">
            <v>&lt;Select&gt;</v>
          </cell>
          <cell r="P48">
            <v>0</v>
          </cell>
          <cell r="Q48">
            <v>0</v>
          </cell>
          <cell r="R48">
            <v>0</v>
          </cell>
          <cell r="AL48">
            <v>0</v>
          </cell>
          <cell r="AM48">
            <v>0</v>
          </cell>
          <cell r="AN48">
            <v>0</v>
          </cell>
          <cell r="AW48">
            <v>0</v>
          </cell>
          <cell r="AX48">
            <v>0</v>
          </cell>
          <cell r="AY48">
            <v>0</v>
          </cell>
          <cell r="AZ48">
            <v>0</v>
          </cell>
          <cell r="BA48">
            <v>0</v>
          </cell>
          <cell r="BB48">
            <v>0</v>
          </cell>
          <cell r="BC48">
            <v>0</v>
          </cell>
          <cell r="BD48">
            <v>0</v>
          </cell>
          <cell r="BE48">
            <v>0</v>
          </cell>
        </row>
        <row r="49">
          <cell r="G49" t="str">
            <v>&lt;Select&gt;</v>
          </cell>
          <cell r="H49" t="str">
            <v>&lt;Select&gt;</v>
          </cell>
          <cell r="P49">
            <v>0</v>
          </cell>
          <cell r="Q49">
            <v>0</v>
          </cell>
          <cell r="R49">
            <v>0</v>
          </cell>
          <cell r="AL49">
            <v>0</v>
          </cell>
          <cell r="AM49">
            <v>0</v>
          </cell>
          <cell r="AN49">
            <v>0</v>
          </cell>
          <cell r="AW49">
            <v>0</v>
          </cell>
          <cell r="AX49">
            <v>0</v>
          </cell>
          <cell r="AY49">
            <v>0</v>
          </cell>
          <cell r="AZ49">
            <v>0</v>
          </cell>
          <cell r="BA49">
            <v>0</v>
          </cell>
          <cell r="BB49">
            <v>0</v>
          </cell>
          <cell r="BC49">
            <v>0</v>
          </cell>
          <cell r="BD49">
            <v>0</v>
          </cell>
          <cell r="BE49">
            <v>0</v>
          </cell>
        </row>
        <row r="50">
          <cell r="G50" t="str">
            <v>&lt;Select&gt;</v>
          </cell>
          <cell r="H50" t="str">
            <v>&lt;Select&gt;</v>
          </cell>
          <cell r="P50">
            <v>0</v>
          </cell>
          <cell r="Q50">
            <v>0</v>
          </cell>
          <cell r="R50">
            <v>0</v>
          </cell>
          <cell r="AL50">
            <v>0</v>
          </cell>
          <cell r="AM50">
            <v>0</v>
          </cell>
          <cell r="AN50">
            <v>0</v>
          </cell>
          <cell r="AW50">
            <v>0</v>
          </cell>
          <cell r="AX50">
            <v>0</v>
          </cell>
          <cell r="AY50">
            <v>0</v>
          </cell>
          <cell r="AZ50">
            <v>0</v>
          </cell>
          <cell r="BA50">
            <v>0</v>
          </cell>
          <cell r="BB50">
            <v>0</v>
          </cell>
          <cell r="BC50">
            <v>0</v>
          </cell>
          <cell r="BD50">
            <v>0</v>
          </cell>
          <cell r="BE50">
            <v>0</v>
          </cell>
        </row>
        <row r="51">
          <cell r="G51" t="str">
            <v>&lt;Select&gt;</v>
          </cell>
          <cell r="H51" t="str">
            <v>&lt;Select&gt;</v>
          </cell>
          <cell r="P51">
            <v>0</v>
          </cell>
          <cell r="Q51">
            <v>0</v>
          </cell>
          <cell r="R51">
            <v>0</v>
          </cell>
          <cell r="AL51">
            <v>0</v>
          </cell>
          <cell r="AM51">
            <v>0</v>
          </cell>
          <cell r="AN51">
            <v>0</v>
          </cell>
          <cell r="AW51">
            <v>0</v>
          </cell>
          <cell r="AX51">
            <v>0</v>
          </cell>
          <cell r="AY51">
            <v>0</v>
          </cell>
          <cell r="AZ51">
            <v>0</v>
          </cell>
          <cell r="BA51">
            <v>0</v>
          </cell>
          <cell r="BB51">
            <v>0</v>
          </cell>
          <cell r="BC51">
            <v>0</v>
          </cell>
          <cell r="BD51">
            <v>0</v>
          </cell>
          <cell r="BE51">
            <v>0</v>
          </cell>
        </row>
        <row r="52">
          <cell r="G52" t="str">
            <v>&lt;Select&gt;</v>
          </cell>
          <cell r="H52" t="str">
            <v>&lt;Select&gt;</v>
          </cell>
          <cell r="P52">
            <v>0</v>
          </cell>
          <cell r="Q52">
            <v>0</v>
          </cell>
          <cell r="R52">
            <v>0</v>
          </cell>
          <cell r="AL52">
            <v>0</v>
          </cell>
          <cell r="AM52">
            <v>0</v>
          </cell>
          <cell r="AN52">
            <v>0</v>
          </cell>
          <cell r="AW52">
            <v>0</v>
          </cell>
          <cell r="AX52">
            <v>0</v>
          </cell>
          <cell r="AY52">
            <v>0</v>
          </cell>
          <cell r="AZ52">
            <v>0</v>
          </cell>
          <cell r="BA52">
            <v>0</v>
          </cell>
          <cell r="BB52">
            <v>0</v>
          </cell>
          <cell r="BC52">
            <v>0</v>
          </cell>
          <cell r="BD52">
            <v>0</v>
          </cell>
          <cell r="BE52">
            <v>0</v>
          </cell>
        </row>
        <row r="53">
          <cell r="G53" t="str">
            <v>&lt;Select&gt;</v>
          </cell>
          <cell r="H53" t="str">
            <v>&lt;Select&gt;</v>
          </cell>
          <cell r="P53">
            <v>0</v>
          </cell>
          <cell r="Q53">
            <v>0</v>
          </cell>
          <cell r="R53">
            <v>0</v>
          </cell>
          <cell r="AL53">
            <v>0</v>
          </cell>
          <cell r="AM53">
            <v>0</v>
          </cell>
          <cell r="AN53">
            <v>0</v>
          </cell>
          <cell r="AW53">
            <v>0</v>
          </cell>
          <cell r="AX53">
            <v>0</v>
          </cell>
          <cell r="AY53">
            <v>0</v>
          </cell>
          <cell r="AZ53">
            <v>0</v>
          </cell>
          <cell r="BA53">
            <v>0</v>
          </cell>
          <cell r="BB53">
            <v>0</v>
          </cell>
          <cell r="BC53">
            <v>0</v>
          </cell>
          <cell r="BD53">
            <v>0</v>
          </cell>
          <cell r="BE53">
            <v>0</v>
          </cell>
        </row>
        <row r="54">
          <cell r="G54" t="str">
            <v>&lt;Select&gt;</v>
          </cell>
          <cell r="H54" t="str">
            <v>&lt;Select&gt;</v>
          </cell>
          <cell r="P54">
            <v>0</v>
          </cell>
          <cell r="Q54">
            <v>0</v>
          </cell>
          <cell r="R54">
            <v>0</v>
          </cell>
          <cell r="AL54">
            <v>0</v>
          </cell>
          <cell r="AM54">
            <v>0</v>
          </cell>
          <cell r="AN54">
            <v>0</v>
          </cell>
          <cell r="AW54">
            <v>0</v>
          </cell>
          <cell r="AX54">
            <v>0</v>
          </cell>
          <cell r="AY54">
            <v>0</v>
          </cell>
          <cell r="AZ54">
            <v>0</v>
          </cell>
          <cell r="BA54">
            <v>0</v>
          </cell>
          <cell r="BB54">
            <v>0</v>
          </cell>
          <cell r="BC54">
            <v>0</v>
          </cell>
          <cell r="BD54">
            <v>0</v>
          </cell>
          <cell r="BE54">
            <v>0</v>
          </cell>
        </row>
        <row r="55">
          <cell r="G55" t="str">
            <v>&lt;Select&gt;</v>
          </cell>
          <cell r="H55" t="str">
            <v>&lt;Select&gt;</v>
          </cell>
          <cell r="P55">
            <v>0</v>
          </cell>
          <cell r="Q55">
            <v>0</v>
          </cell>
          <cell r="R55">
            <v>0</v>
          </cell>
          <cell r="AL55">
            <v>0</v>
          </cell>
          <cell r="AM55">
            <v>0</v>
          </cell>
          <cell r="AN55">
            <v>0</v>
          </cell>
          <cell r="AW55">
            <v>0</v>
          </cell>
          <cell r="AX55">
            <v>0</v>
          </cell>
          <cell r="AY55">
            <v>0</v>
          </cell>
          <cell r="AZ55">
            <v>0</v>
          </cell>
          <cell r="BA55">
            <v>0</v>
          </cell>
          <cell r="BB55">
            <v>0</v>
          </cell>
          <cell r="BC55">
            <v>0</v>
          </cell>
          <cell r="BD55">
            <v>0</v>
          </cell>
          <cell r="BE55">
            <v>0</v>
          </cell>
        </row>
        <row r="56">
          <cell r="G56" t="str">
            <v>&lt;Select&gt;</v>
          </cell>
          <cell r="H56" t="str">
            <v>&lt;Select&gt;</v>
          </cell>
          <cell r="P56">
            <v>0</v>
          </cell>
          <cell r="Q56">
            <v>0</v>
          </cell>
          <cell r="R56">
            <v>0</v>
          </cell>
          <cell r="AL56">
            <v>0</v>
          </cell>
          <cell r="AM56">
            <v>0</v>
          </cell>
          <cell r="AN56">
            <v>0</v>
          </cell>
          <cell r="AW56">
            <v>0</v>
          </cell>
          <cell r="AX56">
            <v>0</v>
          </cell>
          <cell r="AY56">
            <v>0</v>
          </cell>
          <cell r="AZ56">
            <v>0</v>
          </cell>
          <cell r="BA56">
            <v>0</v>
          </cell>
          <cell r="BB56">
            <v>0</v>
          </cell>
          <cell r="BC56">
            <v>0</v>
          </cell>
          <cell r="BD56">
            <v>0</v>
          </cell>
          <cell r="BE56">
            <v>0</v>
          </cell>
        </row>
        <row r="57">
          <cell r="G57" t="str">
            <v>&lt;Select&gt;</v>
          </cell>
          <cell r="H57" t="str">
            <v>&lt;Select&gt;</v>
          </cell>
          <cell r="P57">
            <v>0</v>
          </cell>
          <cell r="Q57">
            <v>0</v>
          </cell>
          <cell r="R57">
            <v>0</v>
          </cell>
          <cell r="AL57">
            <v>0</v>
          </cell>
          <cell r="AM57">
            <v>0</v>
          </cell>
          <cell r="AN57">
            <v>0</v>
          </cell>
          <cell r="AW57">
            <v>0</v>
          </cell>
          <cell r="AX57">
            <v>0</v>
          </cell>
          <cell r="AY57">
            <v>0</v>
          </cell>
          <cell r="AZ57">
            <v>0</v>
          </cell>
          <cell r="BA57">
            <v>0</v>
          </cell>
          <cell r="BB57">
            <v>0</v>
          </cell>
          <cell r="BC57">
            <v>0</v>
          </cell>
          <cell r="BD57">
            <v>0</v>
          </cell>
          <cell r="BE57">
            <v>0</v>
          </cell>
        </row>
        <row r="58">
          <cell r="G58" t="str">
            <v>&lt;Select&gt;</v>
          </cell>
          <cell r="H58" t="str">
            <v>&lt;Select&gt;</v>
          </cell>
          <cell r="P58">
            <v>0</v>
          </cell>
          <cell r="Q58">
            <v>0</v>
          </cell>
          <cell r="R58">
            <v>0</v>
          </cell>
          <cell r="AL58">
            <v>0</v>
          </cell>
          <cell r="AM58">
            <v>0</v>
          </cell>
          <cell r="AN58">
            <v>0</v>
          </cell>
          <cell r="AW58">
            <v>0</v>
          </cell>
          <cell r="AX58">
            <v>0</v>
          </cell>
          <cell r="AY58">
            <v>0</v>
          </cell>
          <cell r="AZ58">
            <v>0</v>
          </cell>
          <cell r="BA58">
            <v>0</v>
          </cell>
          <cell r="BB58">
            <v>0</v>
          </cell>
          <cell r="BC58">
            <v>0</v>
          </cell>
          <cell r="BD58">
            <v>0</v>
          </cell>
          <cell r="BE58">
            <v>0</v>
          </cell>
        </row>
        <row r="59">
          <cell r="G59" t="str">
            <v>&lt;Select&gt;</v>
          </cell>
          <cell r="H59" t="str">
            <v>&lt;Select&gt;</v>
          </cell>
          <cell r="P59">
            <v>0</v>
          </cell>
          <cell r="Q59">
            <v>0</v>
          </cell>
          <cell r="R59">
            <v>0</v>
          </cell>
          <cell r="AL59">
            <v>0</v>
          </cell>
          <cell r="AM59">
            <v>0</v>
          </cell>
          <cell r="AN59">
            <v>0</v>
          </cell>
          <cell r="AW59">
            <v>0</v>
          </cell>
          <cell r="AX59">
            <v>0</v>
          </cell>
          <cell r="AY59">
            <v>0</v>
          </cell>
          <cell r="AZ59">
            <v>0</v>
          </cell>
          <cell r="BA59">
            <v>0</v>
          </cell>
          <cell r="BB59">
            <v>0</v>
          </cell>
          <cell r="BC59">
            <v>0</v>
          </cell>
          <cell r="BD59">
            <v>0</v>
          </cell>
          <cell r="BE59">
            <v>0</v>
          </cell>
        </row>
        <row r="60">
          <cell r="G60" t="str">
            <v>&lt;Select&gt;</v>
          </cell>
          <cell r="H60" t="str">
            <v>&lt;Select&gt;</v>
          </cell>
          <cell r="P60">
            <v>0</v>
          </cell>
          <cell r="Q60">
            <v>0</v>
          </cell>
          <cell r="R60">
            <v>0</v>
          </cell>
          <cell r="AL60">
            <v>0</v>
          </cell>
          <cell r="AM60">
            <v>0</v>
          </cell>
          <cell r="AN60">
            <v>0</v>
          </cell>
          <cell r="AW60">
            <v>0</v>
          </cell>
          <cell r="AX60">
            <v>0</v>
          </cell>
          <cell r="AY60">
            <v>0</v>
          </cell>
          <cell r="AZ60">
            <v>0</v>
          </cell>
          <cell r="BA60">
            <v>0</v>
          </cell>
          <cell r="BB60">
            <v>0</v>
          </cell>
          <cell r="BC60">
            <v>0</v>
          </cell>
          <cell r="BD60">
            <v>0</v>
          </cell>
          <cell r="BE60">
            <v>0</v>
          </cell>
        </row>
        <row r="61">
          <cell r="G61" t="str">
            <v>&lt;Select&gt;</v>
          </cell>
          <cell r="H61" t="str">
            <v>&lt;Select&gt;</v>
          </cell>
          <cell r="P61">
            <v>0</v>
          </cell>
          <cell r="Q61">
            <v>0</v>
          </cell>
          <cell r="R61">
            <v>0</v>
          </cell>
          <cell r="AL61">
            <v>0</v>
          </cell>
          <cell r="AM61">
            <v>0</v>
          </cell>
          <cell r="AN61">
            <v>0</v>
          </cell>
          <cell r="AW61">
            <v>0</v>
          </cell>
          <cell r="AX61">
            <v>0</v>
          </cell>
          <cell r="AY61">
            <v>0</v>
          </cell>
          <cell r="AZ61">
            <v>0</v>
          </cell>
          <cell r="BA61">
            <v>0</v>
          </cell>
          <cell r="BB61">
            <v>0</v>
          </cell>
          <cell r="BC61">
            <v>0</v>
          </cell>
          <cell r="BD61">
            <v>0</v>
          </cell>
          <cell r="BE61">
            <v>0</v>
          </cell>
        </row>
        <row r="62">
          <cell r="G62" t="str">
            <v>&lt;Select&gt;</v>
          </cell>
          <cell r="H62" t="str">
            <v>&lt;Select&gt;</v>
          </cell>
          <cell r="P62">
            <v>0</v>
          </cell>
          <cell r="Q62">
            <v>0</v>
          </cell>
          <cell r="R62">
            <v>0</v>
          </cell>
          <cell r="AL62">
            <v>0</v>
          </cell>
          <cell r="AM62">
            <v>0</v>
          </cell>
          <cell r="AN62">
            <v>0</v>
          </cell>
          <cell r="AW62">
            <v>0</v>
          </cell>
          <cell r="AX62">
            <v>0</v>
          </cell>
          <cell r="AY62">
            <v>0</v>
          </cell>
          <cell r="AZ62">
            <v>0</v>
          </cell>
          <cell r="BA62">
            <v>0</v>
          </cell>
          <cell r="BB62">
            <v>0</v>
          </cell>
          <cell r="BC62">
            <v>0</v>
          </cell>
          <cell r="BD62">
            <v>0</v>
          </cell>
          <cell r="BE62">
            <v>0</v>
          </cell>
        </row>
        <row r="63">
          <cell r="G63" t="str">
            <v>&lt;Select&gt;</v>
          </cell>
          <cell r="H63" t="str">
            <v>&lt;Select&gt;</v>
          </cell>
          <cell r="P63">
            <v>0</v>
          </cell>
          <cell r="Q63">
            <v>0</v>
          </cell>
          <cell r="R63">
            <v>0</v>
          </cell>
          <cell r="AL63">
            <v>0</v>
          </cell>
          <cell r="AM63">
            <v>0</v>
          </cell>
          <cell r="AN63">
            <v>0</v>
          </cell>
          <cell r="AW63">
            <v>0</v>
          </cell>
          <cell r="AX63">
            <v>0</v>
          </cell>
          <cell r="AY63">
            <v>0</v>
          </cell>
          <cell r="AZ63">
            <v>0</v>
          </cell>
          <cell r="BA63">
            <v>0</v>
          </cell>
          <cell r="BB63">
            <v>0</v>
          </cell>
          <cell r="BC63">
            <v>0</v>
          </cell>
          <cell r="BD63">
            <v>0</v>
          </cell>
          <cell r="BE63">
            <v>0</v>
          </cell>
        </row>
        <row r="64">
          <cell r="G64" t="str">
            <v>&lt;Select&gt;</v>
          </cell>
          <cell r="H64" t="str">
            <v>&lt;Select&gt;</v>
          </cell>
          <cell r="P64">
            <v>0</v>
          </cell>
          <cell r="Q64">
            <v>0</v>
          </cell>
          <cell r="R64">
            <v>0</v>
          </cell>
          <cell r="AL64">
            <v>0</v>
          </cell>
          <cell r="AM64">
            <v>0</v>
          </cell>
          <cell r="AN64">
            <v>0</v>
          </cell>
          <cell r="AW64">
            <v>0</v>
          </cell>
          <cell r="AX64">
            <v>0</v>
          </cell>
          <cell r="AY64">
            <v>0</v>
          </cell>
          <cell r="AZ64">
            <v>0</v>
          </cell>
          <cell r="BA64">
            <v>0</v>
          </cell>
          <cell r="BB64">
            <v>0</v>
          </cell>
          <cell r="BC64">
            <v>0</v>
          </cell>
          <cell r="BD64">
            <v>0</v>
          </cell>
          <cell r="BE64">
            <v>0</v>
          </cell>
        </row>
        <row r="65">
          <cell r="G65" t="str">
            <v>&lt;Select&gt;</v>
          </cell>
          <cell r="H65" t="str">
            <v>&lt;Select&gt;</v>
          </cell>
          <cell r="P65">
            <v>0</v>
          </cell>
          <cell r="Q65">
            <v>0</v>
          </cell>
          <cell r="R65">
            <v>0</v>
          </cell>
          <cell r="AL65">
            <v>0</v>
          </cell>
          <cell r="AM65">
            <v>0</v>
          </cell>
          <cell r="AN65">
            <v>0</v>
          </cell>
          <cell r="AW65">
            <v>0</v>
          </cell>
          <cell r="AX65">
            <v>0</v>
          </cell>
          <cell r="AY65">
            <v>0</v>
          </cell>
          <cell r="AZ65">
            <v>0</v>
          </cell>
          <cell r="BA65">
            <v>0</v>
          </cell>
          <cell r="BB65">
            <v>0</v>
          </cell>
          <cell r="BC65">
            <v>0</v>
          </cell>
          <cell r="BD65">
            <v>0</v>
          </cell>
          <cell r="BE65">
            <v>0</v>
          </cell>
        </row>
        <row r="66">
          <cell r="G66" t="str">
            <v>&lt;Select&gt;</v>
          </cell>
          <cell r="H66" t="str">
            <v>&lt;Select&gt;</v>
          </cell>
          <cell r="P66">
            <v>0</v>
          </cell>
          <cell r="Q66">
            <v>0</v>
          </cell>
          <cell r="R66">
            <v>0</v>
          </cell>
          <cell r="AL66">
            <v>0</v>
          </cell>
          <cell r="AM66">
            <v>0</v>
          </cell>
          <cell r="AN66">
            <v>0</v>
          </cell>
          <cell r="AW66">
            <v>0</v>
          </cell>
          <cell r="AX66">
            <v>0</v>
          </cell>
          <cell r="AY66">
            <v>0</v>
          </cell>
          <cell r="AZ66">
            <v>0</v>
          </cell>
          <cell r="BA66">
            <v>0</v>
          </cell>
          <cell r="BB66">
            <v>0</v>
          </cell>
          <cell r="BC66">
            <v>0</v>
          </cell>
          <cell r="BD66">
            <v>0</v>
          </cell>
          <cell r="BE66">
            <v>0</v>
          </cell>
        </row>
        <row r="67">
          <cell r="G67" t="str">
            <v>&lt;Select&gt;</v>
          </cell>
          <cell r="H67" t="str">
            <v>&lt;Select&gt;</v>
          </cell>
          <cell r="P67">
            <v>0</v>
          </cell>
          <cell r="Q67">
            <v>0</v>
          </cell>
          <cell r="R67">
            <v>0</v>
          </cell>
          <cell r="AL67">
            <v>0</v>
          </cell>
          <cell r="AM67">
            <v>0</v>
          </cell>
          <cell r="AN67">
            <v>0</v>
          </cell>
          <cell r="AW67">
            <v>0</v>
          </cell>
          <cell r="AX67">
            <v>0</v>
          </cell>
          <cell r="AY67">
            <v>0</v>
          </cell>
          <cell r="AZ67">
            <v>0</v>
          </cell>
          <cell r="BA67">
            <v>0</v>
          </cell>
          <cell r="BB67">
            <v>0</v>
          </cell>
          <cell r="BC67">
            <v>0</v>
          </cell>
          <cell r="BD67">
            <v>0</v>
          </cell>
          <cell r="BE67">
            <v>0</v>
          </cell>
        </row>
        <row r="68">
          <cell r="G68" t="str">
            <v>&lt;Select&gt;</v>
          </cell>
          <cell r="H68" t="str">
            <v>&lt;Select&gt;</v>
          </cell>
          <cell r="P68">
            <v>0</v>
          </cell>
          <cell r="Q68">
            <v>0</v>
          </cell>
          <cell r="R68">
            <v>0</v>
          </cell>
          <cell r="AL68">
            <v>0</v>
          </cell>
          <cell r="AM68">
            <v>0</v>
          </cell>
          <cell r="AN68">
            <v>0</v>
          </cell>
          <cell r="AW68">
            <v>0</v>
          </cell>
          <cell r="AX68">
            <v>0</v>
          </cell>
          <cell r="AY68">
            <v>0</v>
          </cell>
          <cell r="AZ68">
            <v>0</v>
          </cell>
          <cell r="BA68">
            <v>0</v>
          </cell>
          <cell r="BB68">
            <v>0</v>
          </cell>
          <cell r="BC68">
            <v>0</v>
          </cell>
          <cell r="BD68">
            <v>0</v>
          </cell>
          <cell r="BE68">
            <v>0</v>
          </cell>
        </row>
        <row r="69">
          <cell r="G69" t="str">
            <v>&lt;Select&gt;</v>
          </cell>
          <cell r="H69" t="str">
            <v>&lt;Select&gt;</v>
          </cell>
          <cell r="P69">
            <v>0</v>
          </cell>
          <cell r="Q69">
            <v>0</v>
          </cell>
          <cell r="R69">
            <v>0</v>
          </cell>
          <cell r="AL69">
            <v>0</v>
          </cell>
          <cell r="AM69">
            <v>0</v>
          </cell>
          <cell r="AN69">
            <v>0</v>
          </cell>
          <cell r="AW69">
            <v>0</v>
          </cell>
          <cell r="AX69">
            <v>0</v>
          </cell>
          <cell r="AY69">
            <v>0</v>
          </cell>
          <cell r="AZ69">
            <v>0</v>
          </cell>
          <cell r="BA69">
            <v>0</v>
          </cell>
          <cell r="BB69">
            <v>0</v>
          </cell>
          <cell r="BC69">
            <v>0</v>
          </cell>
          <cell r="BD69">
            <v>0</v>
          </cell>
          <cell r="BE69">
            <v>0</v>
          </cell>
        </row>
        <row r="70">
          <cell r="G70" t="str">
            <v>&lt;Select&gt;</v>
          </cell>
          <cell r="H70" t="str">
            <v>&lt;Select&gt;</v>
          </cell>
          <cell r="P70">
            <v>0</v>
          </cell>
          <cell r="Q70">
            <v>0</v>
          </cell>
          <cell r="R70">
            <v>0</v>
          </cell>
          <cell r="AL70">
            <v>0</v>
          </cell>
          <cell r="AM70">
            <v>0</v>
          </cell>
          <cell r="AN70">
            <v>0</v>
          </cell>
          <cell r="AW70">
            <v>0</v>
          </cell>
          <cell r="AX70">
            <v>0</v>
          </cell>
          <cell r="AY70">
            <v>0</v>
          </cell>
          <cell r="AZ70">
            <v>0</v>
          </cell>
          <cell r="BA70">
            <v>0</v>
          </cell>
          <cell r="BB70">
            <v>0</v>
          </cell>
          <cell r="BC70">
            <v>0</v>
          </cell>
          <cell r="BD70">
            <v>0</v>
          </cell>
          <cell r="BE70">
            <v>0</v>
          </cell>
        </row>
        <row r="71">
          <cell r="G71" t="str">
            <v>&lt;Select&gt;</v>
          </cell>
          <cell r="H71" t="str">
            <v>&lt;Select&gt;</v>
          </cell>
          <cell r="P71">
            <v>0</v>
          </cell>
          <cell r="Q71">
            <v>0</v>
          </cell>
          <cell r="R71">
            <v>0</v>
          </cell>
          <cell r="AL71">
            <v>0</v>
          </cell>
          <cell r="AM71">
            <v>0</v>
          </cell>
          <cell r="AN71">
            <v>0</v>
          </cell>
          <cell r="AW71">
            <v>0</v>
          </cell>
          <cell r="AX71">
            <v>0</v>
          </cell>
          <cell r="AY71">
            <v>0</v>
          </cell>
          <cell r="AZ71">
            <v>0</v>
          </cell>
          <cell r="BA71">
            <v>0</v>
          </cell>
          <cell r="BB71">
            <v>0</v>
          </cell>
          <cell r="BC71">
            <v>0</v>
          </cell>
          <cell r="BD71">
            <v>0</v>
          </cell>
          <cell r="BE71">
            <v>0</v>
          </cell>
        </row>
        <row r="72">
          <cell r="G72" t="str">
            <v>&lt;Select&gt;</v>
          </cell>
          <cell r="H72" t="str">
            <v>&lt;Select&gt;</v>
          </cell>
          <cell r="P72">
            <v>0</v>
          </cell>
          <cell r="Q72">
            <v>0</v>
          </cell>
          <cell r="R72">
            <v>0</v>
          </cell>
          <cell r="AL72">
            <v>0</v>
          </cell>
          <cell r="AM72">
            <v>0</v>
          </cell>
          <cell r="AN72">
            <v>0</v>
          </cell>
          <cell r="AW72">
            <v>0</v>
          </cell>
          <cell r="AX72">
            <v>0</v>
          </cell>
          <cell r="AY72">
            <v>0</v>
          </cell>
          <cell r="AZ72">
            <v>0</v>
          </cell>
          <cell r="BA72">
            <v>0</v>
          </cell>
          <cell r="BB72">
            <v>0</v>
          </cell>
          <cell r="BC72">
            <v>0</v>
          </cell>
          <cell r="BD72">
            <v>0</v>
          </cell>
          <cell r="BE72">
            <v>0</v>
          </cell>
        </row>
        <row r="73">
          <cell r="G73" t="str">
            <v>&lt;Select&gt;</v>
          </cell>
          <cell r="H73" t="str">
            <v>&lt;Select&gt;</v>
          </cell>
          <cell r="P73">
            <v>0</v>
          </cell>
          <cell r="Q73">
            <v>0</v>
          </cell>
          <cell r="R73">
            <v>0</v>
          </cell>
          <cell r="AL73">
            <v>0</v>
          </cell>
          <cell r="AM73">
            <v>0</v>
          </cell>
          <cell r="AN73">
            <v>0</v>
          </cell>
          <cell r="AW73">
            <v>0</v>
          </cell>
          <cell r="AX73">
            <v>0</v>
          </cell>
          <cell r="AY73">
            <v>0</v>
          </cell>
          <cell r="AZ73">
            <v>0</v>
          </cell>
          <cell r="BA73">
            <v>0</v>
          </cell>
          <cell r="BB73">
            <v>0</v>
          </cell>
          <cell r="BC73">
            <v>0</v>
          </cell>
          <cell r="BD73">
            <v>0</v>
          </cell>
          <cell r="BE73">
            <v>0</v>
          </cell>
        </row>
        <row r="74">
          <cell r="G74" t="str">
            <v>&lt;Select&gt;</v>
          </cell>
          <cell r="H74" t="str">
            <v>&lt;Select&gt;</v>
          </cell>
          <cell r="P74">
            <v>0</v>
          </cell>
          <cell r="Q74">
            <v>0</v>
          </cell>
          <cell r="R74">
            <v>0</v>
          </cell>
          <cell r="AL74">
            <v>0</v>
          </cell>
          <cell r="AM74">
            <v>0</v>
          </cell>
          <cell r="AN74">
            <v>0</v>
          </cell>
          <cell r="AW74">
            <v>0</v>
          </cell>
          <cell r="AX74">
            <v>0</v>
          </cell>
          <cell r="AY74">
            <v>0</v>
          </cell>
          <cell r="AZ74">
            <v>0</v>
          </cell>
          <cell r="BA74">
            <v>0</v>
          </cell>
          <cell r="BB74">
            <v>0</v>
          </cell>
          <cell r="BC74">
            <v>0</v>
          </cell>
          <cell r="BD74">
            <v>0</v>
          </cell>
          <cell r="BE74">
            <v>0</v>
          </cell>
        </row>
        <row r="75">
          <cell r="G75" t="str">
            <v>&lt;Select&gt;</v>
          </cell>
          <cell r="H75" t="str">
            <v>&lt;Select&gt;</v>
          </cell>
          <cell r="P75">
            <v>0</v>
          </cell>
          <cell r="Q75">
            <v>0</v>
          </cell>
          <cell r="R75">
            <v>0</v>
          </cell>
          <cell r="AL75">
            <v>0</v>
          </cell>
          <cell r="AM75">
            <v>0</v>
          </cell>
          <cell r="AN75">
            <v>0</v>
          </cell>
          <cell r="AW75">
            <v>0</v>
          </cell>
          <cell r="AX75">
            <v>0</v>
          </cell>
          <cell r="AY75">
            <v>0</v>
          </cell>
          <cell r="AZ75">
            <v>0</v>
          </cell>
          <cell r="BA75">
            <v>0</v>
          </cell>
          <cell r="BB75">
            <v>0</v>
          </cell>
          <cell r="BC75">
            <v>0</v>
          </cell>
          <cell r="BD75">
            <v>0</v>
          </cell>
          <cell r="BE75">
            <v>0</v>
          </cell>
        </row>
        <row r="76">
          <cell r="G76" t="str">
            <v>&lt;Select&gt;</v>
          </cell>
          <cell r="H76" t="str">
            <v>&lt;Select&gt;</v>
          </cell>
          <cell r="P76">
            <v>0</v>
          </cell>
          <cell r="Q76">
            <v>0</v>
          </cell>
          <cell r="R76">
            <v>0</v>
          </cell>
          <cell r="AL76">
            <v>0</v>
          </cell>
          <cell r="AM76">
            <v>0</v>
          </cell>
          <cell r="AN76">
            <v>0</v>
          </cell>
          <cell r="AW76">
            <v>0</v>
          </cell>
          <cell r="AX76">
            <v>0</v>
          </cell>
          <cell r="AY76">
            <v>0</v>
          </cell>
          <cell r="AZ76">
            <v>0</v>
          </cell>
          <cell r="BA76">
            <v>0</v>
          </cell>
          <cell r="BB76">
            <v>0</v>
          </cell>
          <cell r="BC76">
            <v>0</v>
          </cell>
          <cell r="BD76">
            <v>0</v>
          </cell>
          <cell r="BE76">
            <v>0</v>
          </cell>
        </row>
        <row r="77">
          <cell r="G77" t="str">
            <v>&lt;Select&gt;</v>
          </cell>
          <cell r="H77" t="str">
            <v>&lt;Select&gt;</v>
          </cell>
          <cell r="P77">
            <v>0</v>
          </cell>
          <cell r="Q77">
            <v>0</v>
          </cell>
          <cell r="R77">
            <v>0</v>
          </cell>
          <cell r="AL77">
            <v>0</v>
          </cell>
          <cell r="AM77">
            <v>0</v>
          </cell>
          <cell r="AN77">
            <v>0</v>
          </cell>
          <cell r="AW77">
            <v>0</v>
          </cell>
          <cell r="AX77">
            <v>0</v>
          </cell>
          <cell r="AY77">
            <v>0</v>
          </cell>
          <cell r="AZ77">
            <v>0</v>
          </cell>
          <cell r="BA77">
            <v>0</v>
          </cell>
          <cell r="BB77">
            <v>0</v>
          </cell>
          <cell r="BC77">
            <v>0</v>
          </cell>
          <cell r="BD77">
            <v>0</v>
          </cell>
          <cell r="BE77">
            <v>0</v>
          </cell>
        </row>
        <row r="78">
          <cell r="G78" t="str">
            <v>&lt;Select&gt;</v>
          </cell>
          <cell r="H78" t="str">
            <v>&lt;Select&gt;</v>
          </cell>
          <cell r="P78">
            <v>0</v>
          </cell>
          <cell r="Q78">
            <v>0</v>
          </cell>
          <cell r="R78">
            <v>0</v>
          </cell>
          <cell r="AL78">
            <v>0</v>
          </cell>
          <cell r="AM78">
            <v>0</v>
          </cell>
          <cell r="AN78">
            <v>0</v>
          </cell>
          <cell r="AW78">
            <v>0</v>
          </cell>
          <cell r="AX78">
            <v>0</v>
          </cell>
          <cell r="AY78">
            <v>0</v>
          </cell>
          <cell r="AZ78">
            <v>0</v>
          </cell>
          <cell r="BA78">
            <v>0</v>
          </cell>
          <cell r="BB78">
            <v>0</v>
          </cell>
          <cell r="BC78">
            <v>0</v>
          </cell>
          <cell r="BD78">
            <v>0</v>
          </cell>
          <cell r="BE78">
            <v>0</v>
          </cell>
        </row>
        <row r="79">
          <cell r="G79" t="str">
            <v>&lt;Select&gt;</v>
          </cell>
          <cell r="H79" t="str">
            <v>&lt;Select&gt;</v>
          </cell>
          <cell r="P79">
            <v>0</v>
          </cell>
          <cell r="Q79">
            <v>0</v>
          </cell>
          <cell r="R79">
            <v>0</v>
          </cell>
          <cell r="AL79">
            <v>0</v>
          </cell>
          <cell r="AM79">
            <v>0</v>
          </cell>
          <cell r="AN79">
            <v>0</v>
          </cell>
          <cell r="AW79">
            <v>0</v>
          </cell>
          <cell r="AX79">
            <v>0</v>
          </cell>
          <cell r="AY79">
            <v>0</v>
          </cell>
          <cell r="AZ79">
            <v>0</v>
          </cell>
          <cell r="BA79">
            <v>0</v>
          </cell>
          <cell r="BB79">
            <v>0</v>
          </cell>
          <cell r="BC79">
            <v>0</v>
          </cell>
          <cell r="BD79">
            <v>0</v>
          </cell>
          <cell r="BE79">
            <v>0</v>
          </cell>
        </row>
        <row r="80">
          <cell r="G80" t="str">
            <v>&lt;Select&gt;</v>
          </cell>
          <cell r="H80" t="str">
            <v>&lt;Select&gt;</v>
          </cell>
          <cell r="P80">
            <v>0</v>
          </cell>
          <cell r="Q80">
            <v>0</v>
          </cell>
          <cell r="R80">
            <v>0</v>
          </cell>
          <cell r="AL80">
            <v>0</v>
          </cell>
          <cell r="AM80">
            <v>0</v>
          </cell>
          <cell r="AN80">
            <v>0</v>
          </cell>
          <cell r="AW80">
            <v>0</v>
          </cell>
          <cell r="AX80">
            <v>0</v>
          </cell>
          <cell r="AY80">
            <v>0</v>
          </cell>
          <cell r="AZ80">
            <v>0</v>
          </cell>
          <cell r="BA80">
            <v>0</v>
          </cell>
          <cell r="BB80">
            <v>0</v>
          </cell>
          <cell r="BC80">
            <v>0</v>
          </cell>
          <cell r="BD80">
            <v>0</v>
          </cell>
          <cell r="BE80">
            <v>0</v>
          </cell>
        </row>
        <row r="81">
          <cell r="G81" t="str">
            <v>&lt;Select&gt;</v>
          </cell>
          <cell r="H81" t="str">
            <v>&lt;Select&gt;</v>
          </cell>
          <cell r="P81">
            <v>0</v>
          </cell>
          <cell r="Q81">
            <v>0</v>
          </cell>
          <cell r="R81">
            <v>0</v>
          </cell>
          <cell r="AL81">
            <v>0</v>
          </cell>
          <cell r="AM81">
            <v>0</v>
          </cell>
          <cell r="AN81">
            <v>0</v>
          </cell>
          <cell r="AW81">
            <v>0</v>
          </cell>
          <cell r="AX81">
            <v>0</v>
          </cell>
          <cell r="AY81">
            <v>0</v>
          </cell>
          <cell r="AZ81">
            <v>0</v>
          </cell>
          <cell r="BA81">
            <v>0</v>
          </cell>
          <cell r="BB81">
            <v>0</v>
          </cell>
          <cell r="BC81">
            <v>0</v>
          </cell>
          <cell r="BD81">
            <v>0</v>
          </cell>
          <cell r="BE81">
            <v>0</v>
          </cell>
        </row>
        <row r="82">
          <cell r="G82" t="str">
            <v>&lt;Select&gt;</v>
          </cell>
          <cell r="H82" t="str">
            <v>&lt;Select&gt;</v>
          </cell>
          <cell r="P82">
            <v>0</v>
          </cell>
          <cell r="Q82">
            <v>0</v>
          </cell>
          <cell r="R82">
            <v>0</v>
          </cell>
          <cell r="AL82">
            <v>0</v>
          </cell>
          <cell r="AM82">
            <v>0</v>
          </cell>
          <cell r="AN82">
            <v>0</v>
          </cell>
          <cell r="AW82">
            <v>0</v>
          </cell>
          <cell r="AX82">
            <v>0</v>
          </cell>
          <cell r="AY82">
            <v>0</v>
          </cell>
          <cell r="AZ82">
            <v>0</v>
          </cell>
          <cell r="BA82">
            <v>0</v>
          </cell>
          <cell r="BB82">
            <v>0</v>
          </cell>
          <cell r="BC82">
            <v>0</v>
          </cell>
          <cell r="BD82">
            <v>0</v>
          </cell>
          <cell r="BE82">
            <v>0</v>
          </cell>
        </row>
        <row r="83">
          <cell r="G83" t="str">
            <v>&lt;Select&gt;</v>
          </cell>
          <cell r="H83" t="str">
            <v>&lt;Select&gt;</v>
          </cell>
          <cell r="P83">
            <v>0</v>
          </cell>
          <cell r="Q83">
            <v>0</v>
          </cell>
          <cell r="R83">
            <v>0</v>
          </cell>
          <cell r="AL83">
            <v>0</v>
          </cell>
          <cell r="AM83">
            <v>0</v>
          </cell>
          <cell r="AN83">
            <v>0</v>
          </cell>
          <cell r="AW83">
            <v>0</v>
          </cell>
          <cell r="AX83">
            <v>0</v>
          </cell>
          <cell r="AY83">
            <v>0</v>
          </cell>
          <cell r="AZ83">
            <v>0</v>
          </cell>
          <cell r="BA83">
            <v>0</v>
          </cell>
          <cell r="BB83">
            <v>0</v>
          </cell>
          <cell r="BC83">
            <v>0</v>
          </cell>
          <cell r="BD83">
            <v>0</v>
          </cell>
          <cell r="BE83">
            <v>0</v>
          </cell>
        </row>
        <row r="84">
          <cell r="G84" t="str">
            <v>&lt;Select&gt;</v>
          </cell>
          <cell r="H84" t="str">
            <v>&lt;Select&gt;</v>
          </cell>
          <cell r="P84">
            <v>0</v>
          </cell>
          <cell r="Q84">
            <v>0</v>
          </cell>
          <cell r="R84">
            <v>0</v>
          </cell>
          <cell r="AL84">
            <v>0</v>
          </cell>
          <cell r="AM84">
            <v>0</v>
          </cell>
          <cell r="AN84">
            <v>0</v>
          </cell>
          <cell r="AW84">
            <v>0</v>
          </cell>
          <cell r="AX84">
            <v>0</v>
          </cell>
          <cell r="AY84">
            <v>0</v>
          </cell>
          <cell r="AZ84">
            <v>0</v>
          </cell>
          <cell r="BA84">
            <v>0</v>
          </cell>
          <cell r="BB84">
            <v>0</v>
          </cell>
          <cell r="BC84">
            <v>0</v>
          </cell>
          <cell r="BD84">
            <v>0</v>
          </cell>
          <cell r="BE84">
            <v>0</v>
          </cell>
        </row>
        <row r="85">
          <cell r="G85" t="str">
            <v>&lt;Select&gt;</v>
          </cell>
          <cell r="H85" t="str">
            <v>&lt;Select&gt;</v>
          </cell>
          <cell r="P85">
            <v>0</v>
          </cell>
          <cell r="Q85">
            <v>0</v>
          </cell>
          <cell r="R85">
            <v>0</v>
          </cell>
          <cell r="AL85">
            <v>0</v>
          </cell>
          <cell r="AM85">
            <v>0</v>
          </cell>
          <cell r="AN85">
            <v>0</v>
          </cell>
          <cell r="AW85">
            <v>0</v>
          </cell>
          <cell r="AX85">
            <v>0</v>
          </cell>
          <cell r="AY85">
            <v>0</v>
          </cell>
          <cell r="AZ85">
            <v>0</v>
          </cell>
          <cell r="BA85">
            <v>0</v>
          </cell>
          <cell r="BB85">
            <v>0</v>
          </cell>
          <cell r="BC85">
            <v>0</v>
          </cell>
          <cell r="BD85">
            <v>0</v>
          </cell>
          <cell r="BE85">
            <v>0</v>
          </cell>
        </row>
        <row r="86">
          <cell r="G86" t="str">
            <v>&lt;Select&gt;</v>
          </cell>
          <cell r="H86" t="str">
            <v>&lt;Select&gt;</v>
          </cell>
          <cell r="P86">
            <v>0</v>
          </cell>
          <cell r="Q86">
            <v>0</v>
          </cell>
          <cell r="R86">
            <v>0</v>
          </cell>
          <cell r="AL86">
            <v>0</v>
          </cell>
          <cell r="AM86">
            <v>0</v>
          </cell>
          <cell r="AN86">
            <v>0</v>
          </cell>
          <cell r="AW86">
            <v>0</v>
          </cell>
          <cell r="AX86">
            <v>0</v>
          </cell>
          <cell r="AY86">
            <v>0</v>
          </cell>
          <cell r="AZ86">
            <v>0</v>
          </cell>
          <cell r="BA86">
            <v>0</v>
          </cell>
          <cell r="BB86">
            <v>0</v>
          </cell>
          <cell r="BC86">
            <v>0</v>
          </cell>
          <cell r="BD86">
            <v>0</v>
          </cell>
          <cell r="BE86">
            <v>0</v>
          </cell>
        </row>
        <row r="87">
          <cell r="G87" t="str">
            <v>&lt;Select&gt;</v>
          </cell>
          <cell r="H87" t="str">
            <v>&lt;Select&gt;</v>
          </cell>
          <cell r="P87">
            <v>0</v>
          </cell>
          <cell r="Q87">
            <v>0</v>
          </cell>
          <cell r="R87">
            <v>0</v>
          </cell>
          <cell r="AL87">
            <v>0</v>
          </cell>
          <cell r="AM87">
            <v>0</v>
          </cell>
          <cell r="AN87">
            <v>0</v>
          </cell>
          <cell r="AW87">
            <v>0</v>
          </cell>
          <cell r="AX87">
            <v>0</v>
          </cell>
          <cell r="AY87">
            <v>0</v>
          </cell>
          <cell r="AZ87">
            <v>0</v>
          </cell>
          <cell r="BA87">
            <v>0</v>
          </cell>
          <cell r="BB87">
            <v>0</v>
          </cell>
          <cell r="BC87">
            <v>0</v>
          </cell>
          <cell r="BD87">
            <v>0</v>
          </cell>
          <cell r="BE87">
            <v>0</v>
          </cell>
        </row>
        <row r="88">
          <cell r="G88" t="str">
            <v>&lt;Select&gt;</v>
          </cell>
          <cell r="H88" t="str">
            <v>&lt;Select&gt;</v>
          </cell>
          <cell r="P88">
            <v>0</v>
          </cell>
          <cell r="Q88">
            <v>0</v>
          </cell>
          <cell r="R88">
            <v>0</v>
          </cell>
          <cell r="AL88">
            <v>0</v>
          </cell>
          <cell r="AM88">
            <v>0</v>
          </cell>
          <cell r="AN88">
            <v>0</v>
          </cell>
          <cell r="AW88">
            <v>0</v>
          </cell>
          <cell r="AX88">
            <v>0</v>
          </cell>
          <cell r="AY88">
            <v>0</v>
          </cell>
          <cell r="AZ88">
            <v>0</v>
          </cell>
          <cell r="BA88">
            <v>0</v>
          </cell>
          <cell r="BB88">
            <v>0</v>
          </cell>
          <cell r="BC88">
            <v>0</v>
          </cell>
          <cell r="BD88">
            <v>0</v>
          </cell>
          <cell r="BE88">
            <v>0</v>
          </cell>
        </row>
        <row r="89">
          <cell r="G89" t="str">
            <v>&lt;Select&gt;</v>
          </cell>
          <cell r="H89" t="str">
            <v>&lt;Select&gt;</v>
          </cell>
          <cell r="P89">
            <v>0</v>
          </cell>
          <cell r="Q89">
            <v>0</v>
          </cell>
          <cell r="R89">
            <v>0</v>
          </cell>
          <cell r="AL89">
            <v>0</v>
          </cell>
          <cell r="AM89">
            <v>0</v>
          </cell>
          <cell r="AN89">
            <v>0</v>
          </cell>
          <cell r="AW89">
            <v>0</v>
          </cell>
          <cell r="AX89">
            <v>0</v>
          </cell>
          <cell r="AY89">
            <v>0</v>
          </cell>
          <cell r="AZ89">
            <v>0</v>
          </cell>
          <cell r="BA89">
            <v>0</v>
          </cell>
          <cell r="BB89">
            <v>0</v>
          </cell>
          <cell r="BC89">
            <v>0</v>
          </cell>
          <cell r="BD89">
            <v>0</v>
          </cell>
          <cell r="BE89">
            <v>0</v>
          </cell>
        </row>
        <row r="90">
          <cell r="G90" t="str">
            <v>&lt;Select&gt;</v>
          </cell>
          <cell r="H90" t="str">
            <v>&lt;Select&gt;</v>
          </cell>
          <cell r="P90">
            <v>0</v>
          </cell>
          <cell r="Q90">
            <v>0</v>
          </cell>
          <cell r="R90">
            <v>0</v>
          </cell>
          <cell r="AL90">
            <v>0</v>
          </cell>
          <cell r="AM90">
            <v>0</v>
          </cell>
          <cell r="AN90">
            <v>0</v>
          </cell>
          <cell r="AW90">
            <v>0</v>
          </cell>
          <cell r="AX90">
            <v>0</v>
          </cell>
          <cell r="AY90">
            <v>0</v>
          </cell>
          <cell r="AZ90">
            <v>0</v>
          </cell>
          <cell r="BA90">
            <v>0</v>
          </cell>
          <cell r="BB90">
            <v>0</v>
          </cell>
          <cell r="BC90">
            <v>0</v>
          </cell>
          <cell r="BD90">
            <v>0</v>
          </cell>
          <cell r="BE90">
            <v>0</v>
          </cell>
        </row>
        <row r="91">
          <cell r="G91" t="str">
            <v>&lt;Select&gt;</v>
          </cell>
          <cell r="H91" t="str">
            <v>&lt;Select&gt;</v>
          </cell>
          <cell r="P91">
            <v>0</v>
          </cell>
          <cell r="Q91">
            <v>0</v>
          </cell>
          <cell r="R91">
            <v>0</v>
          </cell>
          <cell r="AL91">
            <v>0</v>
          </cell>
          <cell r="AM91">
            <v>0</v>
          </cell>
          <cell r="AN91">
            <v>0</v>
          </cell>
          <cell r="AW91">
            <v>0</v>
          </cell>
          <cell r="AX91">
            <v>0</v>
          </cell>
          <cell r="AY91">
            <v>0</v>
          </cell>
          <cell r="AZ91">
            <v>0</v>
          </cell>
          <cell r="BA91">
            <v>0</v>
          </cell>
          <cell r="BB91">
            <v>0</v>
          </cell>
          <cell r="BC91">
            <v>0</v>
          </cell>
          <cell r="BD91">
            <v>0</v>
          </cell>
          <cell r="BE91">
            <v>0</v>
          </cell>
        </row>
        <row r="92">
          <cell r="G92" t="str">
            <v>&lt;Select&gt;</v>
          </cell>
          <cell r="H92" t="str">
            <v>&lt;Select&gt;</v>
          </cell>
          <cell r="P92">
            <v>0</v>
          </cell>
          <cell r="Q92">
            <v>0</v>
          </cell>
          <cell r="R92">
            <v>0</v>
          </cell>
          <cell r="AL92">
            <v>0</v>
          </cell>
          <cell r="AM92">
            <v>0</v>
          </cell>
          <cell r="AN92">
            <v>0</v>
          </cell>
          <cell r="AW92">
            <v>0</v>
          </cell>
          <cell r="AX92">
            <v>0</v>
          </cell>
          <cell r="AY92">
            <v>0</v>
          </cell>
          <cell r="AZ92">
            <v>0</v>
          </cell>
          <cell r="BA92">
            <v>0</v>
          </cell>
          <cell r="BB92">
            <v>0</v>
          </cell>
          <cell r="BC92">
            <v>0</v>
          </cell>
          <cell r="BD92">
            <v>0</v>
          </cell>
          <cell r="BE92">
            <v>0</v>
          </cell>
        </row>
        <row r="93">
          <cell r="G93" t="str">
            <v>&lt;Select&gt;</v>
          </cell>
          <cell r="H93" t="str">
            <v>&lt;Select&gt;</v>
          </cell>
          <cell r="P93">
            <v>0</v>
          </cell>
          <cell r="Q93">
            <v>0</v>
          </cell>
          <cell r="R93">
            <v>0</v>
          </cell>
          <cell r="AL93">
            <v>0</v>
          </cell>
          <cell r="AM93">
            <v>0</v>
          </cell>
          <cell r="AN93">
            <v>0</v>
          </cell>
          <cell r="AW93">
            <v>0</v>
          </cell>
          <cell r="AX93">
            <v>0</v>
          </cell>
          <cell r="AY93">
            <v>0</v>
          </cell>
          <cell r="AZ93">
            <v>0</v>
          </cell>
          <cell r="BA93">
            <v>0</v>
          </cell>
          <cell r="BB93">
            <v>0</v>
          </cell>
          <cell r="BC93">
            <v>0</v>
          </cell>
          <cell r="BD93">
            <v>0</v>
          </cell>
          <cell r="BE93">
            <v>0</v>
          </cell>
        </row>
        <row r="94">
          <cell r="G94" t="str">
            <v>&lt;Select&gt;</v>
          </cell>
          <cell r="H94" t="str">
            <v>&lt;Select&gt;</v>
          </cell>
          <cell r="P94">
            <v>0</v>
          </cell>
          <cell r="Q94">
            <v>0</v>
          </cell>
          <cell r="R94">
            <v>0</v>
          </cell>
          <cell r="AL94">
            <v>0</v>
          </cell>
          <cell r="AM94">
            <v>0</v>
          </cell>
          <cell r="AN94">
            <v>0</v>
          </cell>
          <cell r="AW94">
            <v>0</v>
          </cell>
          <cell r="AX94">
            <v>0</v>
          </cell>
          <cell r="AY94">
            <v>0</v>
          </cell>
          <cell r="AZ94">
            <v>0</v>
          </cell>
          <cell r="BA94">
            <v>0</v>
          </cell>
          <cell r="BB94">
            <v>0</v>
          </cell>
          <cell r="BC94">
            <v>0</v>
          </cell>
          <cell r="BD94">
            <v>0</v>
          </cell>
          <cell r="BE94">
            <v>0</v>
          </cell>
        </row>
        <row r="95">
          <cell r="G95" t="str">
            <v>&lt;Select&gt;</v>
          </cell>
          <cell r="H95" t="str">
            <v>&lt;Select&gt;</v>
          </cell>
          <cell r="P95">
            <v>0</v>
          </cell>
          <cell r="Q95">
            <v>0</v>
          </cell>
          <cell r="R95">
            <v>0</v>
          </cell>
          <cell r="AL95">
            <v>0</v>
          </cell>
          <cell r="AM95">
            <v>0</v>
          </cell>
          <cell r="AN95">
            <v>0</v>
          </cell>
          <cell r="AW95">
            <v>0</v>
          </cell>
          <cell r="AX95">
            <v>0</v>
          </cell>
          <cell r="AY95">
            <v>0</v>
          </cell>
          <cell r="AZ95">
            <v>0</v>
          </cell>
          <cell r="BA95">
            <v>0</v>
          </cell>
          <cell r="BB95">
            <v>0</v>
          </cell>
          <cell r="BC95">
            <v>0</v>
          </cell>
          <cell r="BD95">
            <v>0</v>
          </cell>
          <cell r="BE95">
            <v>0</v>
          </cell>
        </row>
        <row r="96">
          <cell r="G96" t="str">
            <v>&lt;Select&gt;</v>
          </cell>
          <cell r="H96" t="str">
            <v>&lt;Select&gt;</v>
          </cell>
          <cell r="P96">
            <v>0</v>
          </cell>
          <cell r="Q96">
            <v>0</v>
          </cell>
          <cell r="R96">
            <v>0</v>
          </cell>
          <cell r="AL96">
            <v>0</v>
          </cell>
          <cell r="AM96">
            <v>0</v>
          </cell>
          <cell r="AN96">
            <v>0</v>
          </cell>
          <cell r="AW96">
            <v>0</v>
          </cell>
          <cell r="AX96">
            <v>0</v>
          </cell>
          <cell r="AY96">
            <v>0</v>
          </cell>
          <cell r="AZ96">
            <v>0</v>
          </cell>
          <cell r="BA96">
            <v>0</v>
          </cell>
          <cell r="BB96">
            <v>0</v>
          </cell>
          <cell r="BC96">
            <v>0</v>
          </cell>
          <cell r="BD96">
            <v>0</v>
          </cell>
          <cell r="BE96">
            <v>0</v>
          </cell>
        </row>
        <row r="97">
          <cell r="G97" t="str">
            <v>&lt;Select&gt;</v>
          </cell>
          <cell r="H97" t="str">
            <v>&lt;Select&gt;</v>
          </cell>
          <cell r="P97">
            <v>0</v>
          </cell>
          <cell r="Q97">
            <v>0</v>
          </cell>
          <cell r="R97">
            <v>0</v>
          </cell>
          <cell r="AL97">
            <v>0</v>
          </cell>
          <cell r="AM97">
            <v>0</v>
          </cell>
          <cell r="AN97">
            <v>0</v>
          </cell>
          <cell r="AW97">
            <v>0</v>
          </cell>
          <cell r="AX97">
            <v>0</v>
          </cell>
          <cell r="AY97">
            <v>0</v>
          </cell>
          <cell r="AZ97">
            <v>0</v>
          </cell>
          <cell r="BA97">
            <v>0</v>
          </cell>
          <cell r="BB97">
            <v>0</v>
          </cell>
          <cell r="BC97">
            <v>0</v>
          </cell>
          <cell r="BD97">
            <v>0</v>
          </cell>
          <cell r="BE97">
            <v>0</v>
          </cell>
        </row>
        <row r="98">
          <cell r="G98" t="str">
            <v>&lt;Select&gt;</v>
          </cell>
          <cell r="H98" t="str">
            <v>&lt;Select&gt;</v>
          </cell>
          <cell r="P98">
            <v>0</v>
          </cell>
          <cell r="Q98">
            <v>0</v>
          </cell>
          <cell r="R98">
            <v>0</v>
          </cell>
          <cell r="AL98">
            <v>0</v>
          </cell>
          <cell r="AM98">
            <v>0</v>
          </cell>
          <cell r="AN98">
            <v>0</v>
          </cell>
          <cell r="AW98">
            <v>0</v>
          </cell>
          <cell r="AX98">
            <v>0</v>
          </cell>
          <cell r="AY98">
            <v>0</v>
          </cell>
          <cell r="AZ98">
            <v>0</v>
          </cell>
          <cell r="BA98">
            <v>0</v>
          </cell>
          <cell r="BB98">
            <v>0</v>
          </cell>
          <cell r="BC98">
            <v>0</v>
          </cell>
          <cell r="BD98">
            <v>0</v>
          </cell>
          <cell r="BE98">
            <v>0</v>
          </cell>
        </row>
        <row r="99">
          <cell r="G99" t="str">
            <v>&lt;Select&gt;</v>
          </cell>
          <cell r="H99" t="str">
            <v>&lt;Select&gt;</v>
          </cell>
          <cell r="P99">
            <v>0</v>
          </cell>
          <cell r="Q99">
            <v>0</v>
          </cell>
          <cell r="R99">
            <v>0</v>
          </cell>
          <cell r="AL99">
            <v>0</v>
          </cell>
          <cell r="AM99">
            <v>0</v>
          </cell>
          <cell r="AN99">
            <v>0</v>
          </cell>
          <cell r="AW99">
            <v>0</v>
          </cell>
          <cell r="AX99">
            <v>0</v>
          </cell>
          <cell r="AY99">
            <v>0</v>
          </cell>
          <cell r="AZ99">
            <v>0</v>
          </cell>
          <cell r="BA99">
            <v>0</v>
          </cell>
          <cell r="BB99">
            <v>0</v>
          </cell>
          <cell r="BC99">
            <v>0</v>
          </cell>
          <cell r="BD99">
            <v>0</v>
          </cell>
          <cell r="BE99">
            <v>0</v>
          </cell>
        </row>
        <row r="100">
          <cell r="G100" t="str">
            <v>&lt;Select&gt;</v>
          </cell>
          <cell r="H100" t="str">
            <v>&lt;Select&gt;</v>
          </cell>
          <cell r="P100">
            <v>0</v>
          </cell>
          <cell r="Q100">
            <v>0</v>
          </cell>
          <cell r="R100">
            <v>0</v>
          </cell>
          <cell r="AL100">
            <v>0</v>
          </cell>
          <cell r="AM100">
            <v>0</v>
          </cell>
          <cell r="AN100">
            <v>0</v>
          </cell>
          <cell r="AW100">
            <v>0</v>
          </cell>
          <cell r="AX100">
            <v>0</v>
          </cell>
          <cell r="AY100">
            <v>0</v>
          </cell>
          <cell r="AZ100">
            <v>0</v>
          </cell>
          <cell r="BA100">
            <v>0</v>
          </cell>
          <cell r="BB100">
            <v>0</v>
          </cell>
          <cell r="BC100">
            <v>0</v>
          </cell>
          <cell r="BD100">
            <v>0</v>
          </cell>
          <cell r="BE100">
            <v>0</v>
          </cell>
        </row>
        <row r="101">
          <cell r="G101" t="str">
            <v>&lt;Select&gt;</v>
          </cell>
          <cell r="H101" t="str">
            <v>&lt;Select&gt;</v>
          </cell>
          <cell r="P101">
            <v>0</v>
          </cell>
          <cell r="Q101">
            <v>0</v>
          </cell>
          <cell r="R101">
            <v>0</v>
          </cell>
          <cell r="AL101">
            <v>0</v>
          </cell>
          <cell r="AM101">
            <v>0</v>
          </cell>
          <cell r="AN101">
            <v>0</v>
          </cell>
          <cell r="AW101">
            <v>0</v>
          </cell>
          <cell r="AX101">
            <v>0</v>
          </cell>
          <cell r="AY101">
            <v>0</v>
          </cell>
          <cell r="AZ101">
            <v>0</v>
          </cell>
          <cell r="BA101">
            <v>0</v>
          </cell>
          <cell r="BB101">
            <v>0</v>
          </cell>
          <cell r="BC101">
            <v>0</v>
          </cell>
          <cell r="BD101">
            <v>0</v>
          </cell>
          <cell r="BE101">
            <v>0</v>
          </cell>
        </row>
        <row r="102">
          <cell r="G102" t="str">
            <v>&lt;Select&gt;</v>
          </cell>
          <cell r="H102" t="str">
            <v>&lt;Select&gt;</v>
          </cell>
          <cell r="P102">
            <v>0</v>
          </cell>
          <cell r="Q102">
            <v>0</v>
          </cell>
          <cell r="R102">
            <v>0</v>
          </cell>
          <cell r="AL102">
            <v>0</v>
          </cell>
          <cell r="AM102">
            <v>0</v>
          </cell>
          <cell r="AN102">
            <v>0</v>
          </cell>
          <cell r="AW102">
            <v>0</v>
          </cell>
          <cell r="AX102">
            <v>0</v>
          </cell>
          <cell r="AY102">
            <v>0</v>
          </cell>
          <cell r="AZ102">
            <v>0</v>
          </cell>
          <cell r="BA102">
            <v>0</v>
          </cell>
          <cell r="BB102">
            <v>0</v>
          </cell>
          <cell r="BC102">
            <v>0</v>
          </cell>
          <cell r="BD102">
            <v>0</v>
          </cell>
          <cell r="BE102">
            <v>0</v>
          </cell>
        </row>
        <row r="103">
          <cell r="G103" t="str">
            <v>&lt;Select&gt;</v>
          </cell>
          <cell r="H103" t="str">
            <v>&lt;Select&gt;</v>
          </cell>
          <cell r="P103">
            <v>0</v>
          </cell>
          <cell r="Q103">
            <v>0</v>
          </cell>
          <cell r="R103">
            <v>0</v>
          </cell>
          <cell r="AL103">
            <v>0</v>
          </cell>
          <cell r="AM103">
            <v>0</v>
          </cell>
          <cell r="AN103">
            <v>0</v>
          </cell>
          <cell r="AW103">
            <v>0</v>
          </cell>
          <cell r="AX103">
            <v>0</v>
          </cell>
          <cell r="AY103">
            <v>0</v>
          </cell>
          <cell r="AZ103">
            <v>0</v>
          </cell>
          <cell r="BA103">
            <v>0</v>
          </cell>
          <cell r="BB103">
            <v>0</v>
          </cell>
          <cell r="BC103">
            <v>0</v>
          </cell>
          <cell r="BD103">
            <v>0</v>
          </cell>
          <cell r="BE103">
            <v>0</v>
          </cell>
        </row>
        <row r="104">
          <cell r="G104" t="str">
            <v>&lt;Select&gt;</v>
          </cell>
          <cell r="H104" t="str">
            <v>&lt;Select&gt;</v>
          </cell>
          <cell r="P104">
            <v>0</v>
          </cell>
          <cell r="Q104">
            <v>0</v>
          </cell>
          <cell r="R104">
            <v>0</v>
          </cell>
          <cell r="AL104">
            <v>0</v>
          </cell>
          <cell r="AM104">
            <v>0</v>
          </cell>
          <cell r="AN104">
            <v>0</v>
          </cell>
          <cell r="AW104">
            <v>0</v>
          </cell>
          <cell r="AX104">
            <v>0</v>
          </cell>
          <cell r="AY104">
            <v>0</v>
          </cell>
          <cell r="AZ104">
            <v>0</v>
          </cell>
          <cell r="BA104">
            <v>0</v>
          </cell>
          <cell r="BB104">
            <v>0</v>
          </cell>
          <cell r="BC104">
            <v>0</v>
          </cell>
          <cell r="BD104">
            <v>0</v>
          </cell>
          <cell r="BE104">
            <v>0</v>
          </cell>
        </row>
        <row r="105">
          <cell r="G105" t="str">
            <v>&lt;Select&gt;</v>
          </cell>
          <cell r="H105" t="str">
            <v>&lt;Select&gt;</v>
          </cell>
          <cell r="P105">
            <v>0</v>
          </cell>
          <cell r="Q105">
            <v>0</v>
          </cell>
          <cell r="R105">
            <v>0</v>
          </cell>
          <cell r="AL105">
            <v>0</v>
          </cell>
          <cell r="AM105">
            <v>0</v>
          </cell>
          <cell r="AN105">
            <v>0</v>
          </cell>
          <cell r="AW105">
            <v>0</v>
          </cell>
          <cell r="AX105">
            <v>0</v>
          </cell>
          <cell r="AY105">
            <v>0</v>
          </cell>
          <cell r="AZ105">
            <v>0</v>
          </cell>
          <cell r="BA105">
            <v>0</v>
          </cell>
          <cell r="BB105">
            <v>0</v>
          </cell>
          <cell r="BC105">
            <v>0</v>
          </cell>
          <cell r="BD105">
            <v>0</v>
          </cell>
          <cell r="BE105">
            <v>0</v>
          </cell>
        </row>
        <row r="106">
          <cell r="G106" t="str">
            <v>&lt;Select&gt;</v>
          </cell>
          <cell r="H106" t="str">
            <v>&lt;Select&gt;</v>
          </cell>
          <cell r="P106">
            <v>0</v>
          </cell>
          <cell r="Q106">
            <v>0</v>
          </cell>
          <cell r="R106">
            <v>0</v>
          </cell>
          <cell r="AL106">
            <v>0</v>
          </cell>
          <cell r="AM106">
            <v>0</v>
          </cell>
          <cell r="AN106">
            <v>0</v>
          </cell>
          <cell r="AW106">
            <v>0</v>
          </cell>
          <cell r="AX106">
            <v>0</v>
          </cell>
          <cell r="AY106">
            <v>0</v>
          </cell>
          <cell r="AZ106">
            <v>0</v>
          </cell>
          <cell r="BA106">
            <v>0</v>
          </cell>
          <cell r="BB106">
            <v>0</v>
          </cell>
          <cell r="BC106">
            <v>0</v>
          </cell>
          <cell r="BD106">
            <v>0</v>
          </cell>
          <cell r="BE106">
            <v>0</v>
          </cell>
        </row>
        <row r="107">
          <cell r="G107" t="str">
            <v>&lt;Select&gt;</v>
          </cell>
          <cell r="H107" t="str">
            <v>&lt;Select&gt;</v>
          </cell>
          <cell r="P107">
            <v>0</v>
          </cell>
          <cell r="Q107">
            <v>0</v>
          </cell>
          <cell r="R107">
            <v>0</v>
          </cell>
          <cell r="AL107">
            <v>0</v>
          </cell>
          <cell r="AM107">
            <v>0</v>
          </cell>
          <cell r="AN107">
            <v>0</v>
          </cell>
          <cell r="AW107">
            <v>0</v>
          </cell>
          <cell r="AX107">
            <v>0</v>
          </cell>
          <cell r="AY107">
            <v>0</v>
          </cell>
          <cell r="AZ107">
            <v>0</v>
          </cell>
          <cell r="BA107">
            <v>0</v>
          </cell>
          <cell r="BB107">
            <v>0</v>
          </cell>
          <cell r="BC107">
            <v>0</v>
          </cell>
          <cell r="BD107">
            <v>0</v>
          </cell>
          <cell r="BE107">
            <v>0</v>
          </cell>
        </row>
        <row r="108">
          <cell r="G108" t="str">
            <v>&lt;Select&gt;</v>
          </cell>
          <cell r="H108" t="str">
            <v>&lt;Select&gt;</v>
          </cell>
          <cell r="P108">
            <v>0</v>
          </cell>
          <cell r="Q108">
            <v>0</v>
          </cell>
          <cell r="R108">
            <v>0</v>
          </cell>
          <cell r="AL108">
            <v>0</v>
          </cell>
          <cell r="AM108">
            <v>0</v>
          </cell>
          <cell r="AN108">
            <v>0</v>
          </cell>
          <cell r="AW108">
            <v>0</v>
          </cell>
          <cell r="AX108">
            <v>0</v>
          </cell>
          <cell r="AY108">
            <v>0</v>
          </cell>
          <cell r="AZ108">
            <v>0</v>
          </cell>
          <cell r="BA108">
            <v>0</v>
          </cell>
          <cell r="BB108">
            <v>0</v>
          </cell>
          <cell r="BC108">
            <v>0</v>
          </cell>
          <cell r="BD108">
            <v>0</v>
          </cell>
          <cell r="BE108">
            <v>0</v>
          </cell>
        </row>
        <row r="109">
          <cell r="G109" t="str">
            <v>&lt;Select&gt;</v>
          </cell>
          <cell r="H109" t="str">
            <v>&lt;Select&gt;</v>
          </cell>
          <cell r="P109">
            <v>0</v>
          </cell>
          <cell r="Q109">
            <v>0</v>
          </cell>
          <cell r="R109">
            <v>0</v>
          </cell>
          <cell r="AL109">
            <v>0</v>
          </cell>
          <cell r="AM109">
            <v>0</v>
          </cell>
          <cell r="AN109">
            <v>0</v>
          </cell>
          <cell r="AW109">
            <v>0</v>
          </cell>
          <cell r="AX109">
            <v>0</v>
          </cell>
          <cell r="AY109">
            <v>0</v>
          </cell>
          <cell r="AZ109">
            <v>0</v>
          </cell>
          <cell r="BA109">
            <v>0</v>
          </cell>
          <cell r="BB109">
            <v>0</v>
          </cell>
          <cell r="BC109">
            <v>0</v>
          </cell>
          <cell r="BD109">
            <v>0</v>
          </cell>
          <cell r="BE109">
            <v>0</v>
          </cell>
        </row>
        <row r="110">
          <cell r="G110" t="str">
            <v>&lt;Select&gt;</v>
          </cell>
          <cell r="H110" t="str">
            <v>&lt;Select&gt;</v>
          </cell>
          <cell r="P110">
            <v>0</v>
          </cell>
          <cell r="Q110">
            <v>0</v>
          </cell>
          <cell r="R110">
            <v>0</v>
          </cell>
          <cell r="AL110">
            <v>0</v>
          </cell>
          <cell r="AM110">
            <v>0</v>
          </cell>
          <cell r="AN110">
            <v>0</v>
          </cell>
          <cell r="AW110">
            <v>0</v>
          </cell>
          <cell r="AX110">
            <v>0</v>
          </cell>
          <cell r="AY110">
            <v>0</v>
          </cell>
          <cell r="AZ110">
            <v>0</v>
          </cell>
          <cell r="BA110">
            <v>0</v>
          </cell>
          <cell r="BB110">
            <v>0</v>
          </cell>
          <cell r="BC110">
            <v>0</v>
          </cell>
          <cell r="BD110">
            <v>0</v>
          </cell>
          <cell r="BE110">
            <v>0</v>
          </cell>
        </row>
        <row r="111">
          <cell r="G111" t="str">
            <v>&lt;Select&gt;</v>
          </cell>
          <cell r="H111" t="str">
            <v>&lt;Select&gt;</v>
          </cell>
          <cell r="P111">
            <v>0</v>
          </cell>
          <cell r="Q111">
            <v>0</v>
          </cell>
          <cell r="R111">
            <v>0</v>
          </cell>
          <cell r="AL111">
            <v>0</v>
          </cell>
          <cell r="AM111">
            <v>0</v>
          </cell>
          <cell r="AN111">
            <v>0</v>
          </cell>
          <cell r="AW111">
            <v>0</v>
          </cell>
          <cell r="AX111">
            <v>0</v>
          </cell>
          <cell r="AY111">
            <v>0</v>
          </cell>
          <cell r="AZ111">
            <v>0</v>
          </cell>
          <cell r="BA111">
            <v>0</v>
          </cell>
          <cell r="BB111">
            <v>0</v>
          </cell>
          <cell r="BC111">
            <v>0</v>
          </cell>
          <cell r="BD111">
            <v>0</v>
          </cell>
          <cell r="BE111">
            <v>0</v>
          </cell>
        </row>
        <row r="112">
          <cell r="G112" t="str">
            <v>&lt;Select&gt;</v>
          </cell>
          <cell r="H112" t="str">
            <v>&lt;Select&gt;</v>
          </cell>
          <cell r="P112">
            <v>0</v>
          </cell>
          <cell r="Q112">
            <v>0</v>
          </cell>
          <cell r="R112">
            <v>0</v>
          </cell>
          <cell r="AL112">
            <v>0</v>
          </cell>
          <cell r="AM112">
            <v>0</v>
          </cell>
          <cell r="AN112">
            <v>0</v>
          </cell>
          <cell r="AW112">
            <v>0</v>
          </cell>
          <cell r="AX112">
            <v>0</v>
          </cell>
          <cell r="AY112">
            <v>0</v>
          </cell>
          <cell r="AZ112">
            <v>0</v>
          </cell>
          <cell r="BA112">
            <v>0</v>
          </cell>
          <cell r="BB112">
            <v>0</v>
          </cell>
          <cell r="BC112">
            <v>0</v>
          </cell>
          <cell r="BD112">
            <v>0</v>
          </cell>
          <cell r="BE112">
            <v>0</v>
          </cell>
        </row>
        <row r="113">
          <cell r="G113" t="str">
            <v>&lt;Select&gt;</v>
          </cell>
          <cell r="H113" t="str">
            <v>&lt;Select&gt;</v>
          </cell>
          <cell r="P113">
            <v>0</v>
          </cell>
          <cell r="Q113">
            <v>0</v>
          </cell>
          <cell r="R113">
            <v>0</v>
          </cell>
          <cell r="AL113">
            <v>0</v>
          </cell>
          <cell r="AM113">
            <v>0</v>
          </cell>
          <cell r="AN113">
            <v>0</v>
          </cell>
          <cell r="AW113">
            <v>0</v>
          </cell>
          <cell r="AX113">
            <v>0</v>
          </cell>
          <cell r="AY113">
            <v>0</v>
          </cell>
          <cell r="AZ113">
            <v>0</v>
          </cell>
          <cell r="BA113">
            <v>0</v>
          </cell>
          <cell r="BB113">
            <v>0</v>
          </cell>
          <cell r="BC113">
            <v>0</v>
          </cell>
          <cell r="BD113">
            <v>0</v>
          </cell>
          <cell r="BE113">
            <v>0</v>
          </cell>
        </row>
        <row r="114">
          <cell r="G114" t="str">
            <v>&lt;Select&gt;</v>
          </cell>
          <cell r="H114" t="str">
            <v>&lt;Select&gt;</v>
          </cell>
          <cell r="P114">
            <v>0</v>
          </cell>
          <cell r="Q114">
            <v>0</v>
          </cell>
          <cell r="R114">
            <v>0</v>
          </cell>
          <cell r="AL114">
            <v>0</v>
          </cell>
          <cell r="AM114">
            <v>0</v>
          </cell>
          <cell r="AN114">
            <v>0</v>
          </cell>
          <cell r="AW114">
            <v>0</v>
          </cell>
          <cell r="AX114">
            <v>0</v>
          </cell>
          <cell r="AY114">
            <v>0</v>
          </cell>
          <cell r="AZ114">
            <v>0</v>
          </cell>
          <cell r="BA114">
            <v>0</v>
          </cell>
          <cell r="BB114">
            <v>0</v>
          </cell>
          <cell r="BC114">
            <v>0</v>
          </cell>
          <cell r="BD114">
            <v>0</v>
          </cell>
          <cell r="BE114">
            <v>0</v>
          </cell>
        </row>
        <row r="115">
          <cell r="G115" t="str">
            <v>&lt;Select&gt;</v>
          </cell>
          <cell r="H115" t="str">
            <v>&lt;Select&gt;</v>
          </cell>
          <cell r="P115">
            <v>0</v>
          </cell>
          <cell r="Q115">
            <v>0</v>
          </cell>
          <cell r="R115">
            <v>0</v>
          </cell>
          <cell r="AL115">
            <v>0</v>
          </cell>
          <cell r="AM115">
            <v>0</v>
          </cell>
          <cell r="AN115">
            <v>0</v>
          </cell>
          <cell r="AW115">
            <v>0</v>
          </cell>
          <cell r="AX115">
            <v>0</v>
          </cell>
          <cell r="AY115">
            <v>0</v>
          </cell>
          <cell r="AZ115">
            <v>0</v>
          </cell>
          <cell r="BA115">
            <v>0</v>
          </cell>
          <cell r="BB115">
            <v>0</v>
          </cell>
          <cell r="BC115">
            <v>0</v>
          </cell>
          <cell r="BD115">
            <v>0</v>
          </cell>
          <cell r="BE115">
            <v>0</v>
          </cell>
        </row>
        <row r="116">
          <cell r="G116" t="str">
            <v>&lt;Select&gt;</v>
          </cell>
          <cell r="H116" t="str">
            <v>&lt;Select&gt;</v>
          </cell>
          <cell r="P116">
            <v>0</v>
          </cell>
          <cell r="Q116">
            <v>0</v>
          </cell>
          <cell r="R116">
            <v>0</v>
          </cell>
          <cell r="AL116">
            <v>0</v>
          </cell>
          <cell r="AM116">
            <v>0</v>
          </cell>
          <cell r="AN116">
            <v>0</v>
          </cell>
          <cell r="AW116">
            <v>0</v>
          </cell>
          <cell r="AX116">
            <v>0</v>
          </cell>
          <cell r="AY116">
            <v>0</v>
          </cell>
          <cell r="AZ116">
            <v>0</v>
          </cell>
          <cell r="BA116">
            <v>0</v>
          </cell>
          <cell r="BB116">
            <v>0</v>
          </cell>
          <cell r="BC116">
            <v>0</v>
          </cell>
          <cell r="BD116">
            <v>0</v>
          </cell>
          <cell r="BE116">
            <v>0</v>
          </cell>
        </row>
        <row r="117">
          <cell r="G117" t="str">
            <v>&lt;Select&gt;</v>
          </cell>
          <cell r="H117" t="str">
            <v>&lt;Select&gt;</v>
          </cell>
          <cell r="P117">
            <v>0</v>
          </cell>
          <cell r="Q117">
            <v>0</v>
          </cell>
          <cell r="R117">
            <v>0</v>
          </cell>
          <cell r="AL117">
            <v>0</v>
          </cell>
          <cell r="AM117">
            <v>0</v>
          </cell>
          <cell r="AN117">
            <v>0</v>
          </cell>
          <cell r="AW117">
            <v>0</v>
          </cell>
          <cell r="AX117">
            <v>0</v>
          </cell>
          <cell r="AY117">
            <v>0</v>
          </cell>
          <cell r="AZ117">
            <v>0</v>
          </cell>
          <cell r="BA117">
            <v>0</v>
          </cell>
          <cell r="BB117">
            <v>0</v>
          </cell>
          <cell r="BC117">
            <v>0</v>
          </cell>
          <cell r="BD117">
            <v>0</v>
          </cell>
          <cell r="BE117">
            <v>0</v>
          </cell>
        </row>
        <row r="118">
          <cell r="G118" t="str">
            <v>&lt;Select&gt;</v>
          </cell>
          <cell r="H118" t="str">
            <v>&lt;Select&gt;</v>
          </cell>
          <cell r="P118">
            <v>0</v>
          </cell>
          <cell r="Q118">
            <v>0</v>
          </cell>
          <cell r="R118">
            <v>0</v>
          </cell>
          <cell r="AL118">
            <v>0</v>
          </cell>
          <cell r="AM118">
            <v>0</v>
          </cell>
          <cell r="AN118">
            <v>0</v>
          </cell>
          <cell r="AW118">
            <v>0</v>
          </cell>
          <cell r="AX118">
            <v>0</v>
          </cell>
          <cell r="AY118">
            <v>0</v>
          </cell>
          <cell r="AZ118">
            <v>0</v>
          </cell>
          <cell r="BA118">
            <v>0</v>
          </cell>
          <cell r="BB118">
            <v>0</v>
          </cell>
          <cell r="BC118">
            <v>0</v>
          </cell>
          <cell r="BD118">
            <v>0</v>
          </cell>
          <cell r="BE118">
            <v>0</v>
          </cell>
        </row>
        <row r="119">
          <cell r="G119" t="str">
            <v>&lt;Select&gt;</v>
          </cell>
          <cell r="H119" t="str">
            <v>&lt;Select&gt;</v>
          </cell>
          <cell r="P119">
            <v>0</v>
          </cell>
          <cell r="Q119">
            <v>0</v>
          </cell>
          <cell r="R119">
            <v>0</v>
          </cell>
          <cell r="AL119">
            <v>0</v>
          </cell>
          <cell r="AM119">
            <v>0</v>
          </cell>
          <cell r="AN119">
            <v>0</v>
          </cell>
          <cell r="AW119">
            <v>0</v>
          </cell>
          <cell r="AX119">
            <v>0</v>
          </cell>
          <cell r="AY119">
            <v>0</v>
          </cell>
          <cell r="AZ119">
            <v>0</v>
          </cell>
          <cell r="BA119">
            <v>0</v>
          </cell>
          <cell r="BB119">
            <v>0</v>
          </cell>
          <cell r="BC119">
            <v>0</v>
          </cell>
          <cell r="BD119">
            <v>0</v>
          </cell>
          <cell r="BE119">
            <v>0</v>
          </cell>
        </row>
        <row r="120">
          <cell r="G120" t="str">
            <v>&lt;Select&gt;</v>
          </cell>
          <cell r="H120" t="str">
            <v>&lt;Select&gt;</v>
          </cell>
          <cell r="P120">
            <v>0</v>
          </cell>
          <cell r="Q120">
            <v>0</v>
          </cell>
          <cell r="R120">
            <v>0</v>
          </cell>
          <cell r="AL120">
            <v>0</v>
          </cell>
          <cell r="AM120">
            <v>0</v>
          </cell>
          <cell r="AN120">
            <v>0</v>
          </cell>
          <cell r="AW120">
            <v>0</v>
          </cell>
          <cell r="AX120">
            <v>0</v>
          </cell>
          <cell r="AY120">
            <v>0</v>
          </cell>
          <cell r="AZ120">
            <v>0</v>
          </cell>
          <cell r="BA120">
            <v>0</v>
          </cell>
          <cell r="BB120">
            <v>0</v>
          </cell>
          <cell r="BC120">
            <v>0</v>
          </cell>
          <cell r="BD120">
            <v>0</v>
          </cell>
          <cell r="BE120">
            <v>0</v>
          </cell>
        </row>
        <row r="121">
          <cell r="G121" t="str">
            <v>&lt;Select&gt;</v>
          </cell>
          <cell r="H121" t="str">
            <v>&lt;Select&gt;</v>
          </cell>
          <cell r="P121">
            <v>0</v>
          </cell>
          <cell r="Q121">
            <v>0</v>
          </cell>
          <cell r="R121">
            <v>0</v>
          </cell>
          <cell r="AL121">
            <v>0</v>
          </cell>
          <cell r="AM121">
            <v>0</v>
          </cell>
          <cell r="AN121">
            <v>0</v>
          </cell>
          <cell r="AW121">
            <v>0</v>
          </cell>
          <cell r="AX121">
            <v>0</v>
          </cell>
          <cell r="AY121">
            <v>0</v>
          </cell>
          <cell r="AZ121">
            <v>0</v>
          </cell>
          <cell r="BA121">
            <v>0</v>
          </cell>
          <cell r="BB121">
            <v>0</v>
          </cell>
          <cell r="BC121">
            <v>0</v>
          </cell>
          <cell r="BD121">
            <v>0</v>
          </cell>
          <cell r="BE121">
            <v>0</v>
          </cell>
        </row>
        <row r="122">
          <cell r="G122" t="str">
            <v>&lt;Select&gt;</v>
          </cell>
          <cell r="H122" t="str">
            <v>&lt;Select&gt;</v>
          </cell>
          <cell r="P122">
            <v>0</v>
          </cell>
          <cell r="Q122">
            <v>0</v>
          </cell>
          <cell r="R122">
            <v>0</v>
          </cell>
          <cell r="AL122">
            <v>0</v>
          </cell>
          <cell r="AM122">
            <v>0</v>
          </cell>
          <cell r="AN122">
            <v>0</v>
          </cell>
          <cell r="AW122">
            <v>0</v>
          </cell>
          <cell r="AX122">
            <v>0</v>
          </cell>
          <cell r="AY122">
            <v>0</v>
          </cell>
          <cell r="AZ122">
            <v>0</v>
          </cell>
          <cell r="BA122">
            <v>0</v>
          </cell>
          <cell r="BB122">
            <v>0</v>
          </cell>
          <cell r="BC122">
            <v>0</v>
          </cell>
          <cell r="BD122">
            <v>0</v>
          </cell>
          <cell r="BE122">
            <v>0</v>
          </cell>
        </row>
        <row r="123">
          <cell r="G123" t="str">
            <v>&lt;Select&gt;</v>
          </cell>
          <cell r="H123" t="str">
            <v>&lt;Select&gt;</v>
          </cell>
          <cell r="P123">
            <v>0</v>
          </cell>
          <cell r="Q123">
            <v>0</v>
          </cell>
          <cell r="R123">
            <v>0</v>
          </cell>
          <cell r="AL123">
            <v>0</v>
          </cell>
          <cell r="AM123">
            <v>0</v>
          </cell>
          <cell r="AN123">
            <v>0</v>
          </cell>
          <cell r="AW123">
            <v>0</v>
          </cell>
          <cell r="AX123">
            <v>0</v>
          </cell>
          <cell r="AY123">
            <v>0</v>
          </cell>
          <cell r="AZ123">
            <v>0</v>
          </cell>
          <cell r="BA123">
            <v>0</v>
          </cell>
          <cell r="BB123">
            <v>0</v>
          </cell>
          <cell r="BC123">
            <v>0</v>
          </cell>
          <cell r="BD123">
            <v>0</v>
          </cell>
          <cell r="BE123">
            <v>0</v>
          </cell>
        </row>
        <row r="124">
          <cell r="G124" t="str">
            <v>&lt;Select&gt;</v>
          </cell>
          <cell r="H124" t="str">
            <v>&lt;Select&gt;</v>
          </cell>
          <cell r="P124">
            <v>0</v>
          </cell>
          <cell r="Q124">
            <v>0</v>
          </cell>
          <cell r="R124">
            <v>0</v>
          </cell>
          <cell r="AL124">
            <v>0</v>
          </cell>
          <cell r="AM124">
            <v>0</v>
          </cell>
          <cell r="AN124">
            <v>0</v>
          </cell>
          <cell r="AW124">
            <v>0</v>
          </cell>
          <cell r="AX124">
            <v>0</v>
          </cell>
          <cell r="AY124">
            <v>0</v>
          </cell>
          <cell r="AZ124">
            <v>0</v>
          </cell>
          <cell r="BA124">
            <v>0</v>
          </cell>
          <cell r="BB124">
            <v>0</v>
          </cell>
          <cell r="BC124">
            <v>0</v>
          </cell>
          <cell r="BD124">
            <v>0</v>
          </cell>
          <cell r="BE124">
            <v>0</v>
          </cell>
        </row>
        <row r="125">
          <cell r="G125" t="str">
            <v>&lt;Select&gt;</v>
          </cell>
          <cell r="H125" t="str">
            <v>&lt;Select&gt;</v>
          </cell>
          <cell r="P125">
            <v>0</v>
          </cell>
          <cell r="Q125">
            <v>0</v>
          </cell>
          <cell r="R125">
            <v>0</v>
          </cell>
          <cell r="AL125">
            <v>0</v>
          </cell>
          <cell r="AM125">
            <v>0</v>
          </cell>
          <cell r="AN125">
            <v>0</v>
          </cell>
          <cell r="AW125">
            <v>0</v>
          </cell>
          <cell r="AX125">
            <v>0</v>
          </cell>
          <cell r="AY125">
            <v>0</v>
          </cell>
          <cell r="AZ125">
            <v>0</v>
          </cell>
          <cell r="BA125">
            <v>0</v>
          </cell>
          <cell r="BB125">
            <v>0</v>
          </cell>
          <cell r="BC125">
            <v>0</v>
          </cell>
          <cell r="BD125">
            <v>0</v>
          </cell>
          <cell r="BE125">
            <v>0</v>
          </cell>
        </row>
        <row r="126">
          <cell r="G126" t="str">
            <v>&lt;Select&gt;</v>
          </cell>
          <cell r="H126" t="str">
            <v>&lt;Select&gt;</v>
          </cell>
          <cell r="P126">
            <v>0</v>
          </cell>
          <cell r="Q126">
            <v>0</v>
          </cell>
          <cell r="R126">
            <v>0</v>
          </cell>
          <cell r="AL126">
            <v>0</v>
          </cell>
          <cell r="AM126">
            <v>0</v>
          </cell>
          <cell r="AN126">
            <v>0</v>
          </cell>
          <cell r="AW126">
            <v>0</v>
          </cell>
          <cell r="AX126">
            <v>0</v>
          </cell>
          <cell r="AY126">
            <v>0</v>
          </cell>
          <cell r="AZ126">
            <v>0</v>
          </cell>
          <cell r="BA126">
            <v>0</v>
          </cell>
          <cell r="BB126">
            <v>0</v>
          </cell>
          <cell r="BC126">
            <v>0</v>
          </cell>
          <cell r="BD126">
            <v>0</v>
          </cell>
          <cell r="BE126">
            <v>0</v>
          </cell>
        </row>
        <row r="127">
          <cell r="G127" t="str">
            <v>&lt;Select&gt;</v>
          </cell>
          <cell r="H127" t="str">
            <v>&lt;Select&gt;</v>
          </cell>
          <cell r="P127">
            <v>0</v>
          </cell>
          <cell r="Q127">
            <v>0</v>
          </cell>
          <cell r="R127">
            <v>0</v>
          </cell>
          <cell r="AL127">
            <v>0</v>
          </cell>
          <cell r="AM127">
            <v>0</v>
          </cell>
          <cell r="AN127">
            <v>0</v>
          </cell>
          <cell r="AW127">
            <v>0</v>
          </cell>
          <cell r="AX127">
            <v>0</v>
          </cell>
          <cell r="AY127">
            <v>0</v>
          </cell>
          <cell r="AZ127">
            <v>0</v>
          </cell>
          <cell r="BA127">
            <v>0</v>
          </cell>
          <cell r="BB127">
            <v>0</v>
          </cell>
          <cell r="BC127">
            <v>0</v>
          </cell>
          <cell r="BD127">
            <v>0</v>
          </cell>
          <cell r="BE127">
            <v>0</v>
          </cell>
        </row>
        <row r="128">
          <cell r="G128" t="str">
            <v>&lt;Select&gt;</v>
          </cell>
          <cell r="H128" t="str">
            <v>&lt;Select&gt;</v>
          </cell>
          <cell r="P128">
            <v>0</v>
          </cell>
          <cell r="Q128">
            <v>0</v>
          </cell>
          <cell r="R128">
            <v>0</v>
          </cell>
          <cell r="AL128">
            <v>0</v>
          </cell>
          <cell r="AM128">
            <v>0</v>
          </cell>
          <cell r="AN128">
            <v>0</v>
          </cell>
          <cell r="AW128">
            <v>0</v>
          </cell>
          <cell r="AX128">
            <v>0</v>
          </cell>
          <cell r="AY128">
            <v>0</v>
          </cell>
          <cell r="AZ128">
            <v>0</v>
          </cell>
          <cell r="BA128">
            <v>0</v>
          </cell>
          <cell r="BB128">
            <v>0</v>
          </cell>
          <cell r="BC128">
            <v>0</v>
          </cell>
          <cell r="BD128">
            <v>0</v>
          </cell>
          <cell r="BE128">
            <v>0</v>
          </cell>
        </row>
        <row r="129">
          <cell r="G129" t="str">
            <v>&lt;Select&gt;</v>
          </cell>
          <cell r="H129" t="str">
            <v>&lt;Select&gt;</v>
          </cell>
          <cell r="P129">
            <v>0</v>
          </cell>
          <cell r="Q129">
            <v>0</v>
          </cell>
          <cell r="R129">
            <v>0</v>
          </cell>
          <cell r="AL129">
            <v>0</v>
          </cell>
          <cell r="AM129">
            <v>0</v>
          </cell>
          <cell r="AN129">
            <v>0</v>
          </cell>
          <cell r="AW129">
            <v>0</v>
          </cell>
          <cell r="AX129">
            <v>0</v>
          </cell>
          <cell r="AY129">
            <v>0</v>
          </cell>
          <cell r="AZ129">
            <v>0</v>
          </cell>
          <cell r="BA129">
            <v>0</v>
          </cell>
          <cell r="BB129">
            <v>0</v>
          </cell>
          <cell r="BC129">
            <v>0</v>
          </cell>
          <cell r="BD129">
            <v>0</v>
          </cell>
          <cell r="BE129">
            <v>0</v>
          </cell>
        </row>
        <row r="130">
          <cell r="G130" t="str">
            <v>&lt;Select&gt;</v>
          </cell>
          <cell r="H130" t="str">
            <v>&lt;Select&gt;</v>
          </cell>
          <cell r="P130">
            <v>0</v>
          </cell>
          <cell r="Q130">
            <v>0</v>
          </cell>
          <cell r="R130">
            <v>0</v>
          </cell>
          <cell r="AL130">
            <v>0</v>
          </cell>
          <cell r="AM130">
            <v>0</v>
          </cell>
          <cell r="AN130">
            <v>0</v>
          </cell>
          <cell r="AW130">
            <v>0</v>
          </cell>
          <cell r="AX130">
            <v>0</v>
          </cell>
          <cell r="AY130">
            <v>0</v>
          </cell>
          <cell r="AZ130">
            <v>0</v>
          </cell>
          <cell r="BA130">
            <v>0</v>
          </cell>
          <cell r="BB130">
            <v>0</v>
          </cell>
          <cell r="BC130">
            <v>0</v>
          </cell>
          <cell r="BD130">
            <v>0</v>
          </cell>
          <cell r="BE130">
            <v>0</v>
          </cell>
        </row>
        <row r="131">
          <cell r="G131" t="str">
            <v>&lt;Select&gt;</v>
          </cell>
          <cell r="H131" t="str">
            <v>&lt;Select&gt;</v>
          </cell>
          <cell r="P131">
            <v>0</v>
          </cell>
          <cell r="Q131">
            <v>0</v>
          </cell>
          <cell r="R131">
            <v>0</v>
          </cell>
          <cell r="AL131">
            <v>0</v>
          </cell>
          <cell r="AM131">
            <v>0</v>
          </cell>
          <cell r="AN131">
            <v>0</v>
          </cell>
          <cell r="AW131">
            <v>0</v>
          </cell>
          <cell r="AX131">
            <v>0</v>
          </cell>
          <cell r="AY131">
            <v>0</v>
          </cell>
          <cell r="AZ131">
            <v>0</v>
          </cell>
          <cell r="BA131">
            <v>0</v>
          </cell>
          <cell r="BB131">
            <v>0</v>
          </cell>
          <cell r="BC131">
            <v>0</v>
          </cell>
          <cell r="BD131">
            <v>0</v>
          </cell>
          <cell r="BE131">
            <v>0</v>
          </cell>
        </row>
        <row r="132">
          <cell r="G132" t="str">
            <v>&lt;Select&gt;</v>
          </cell>
          <cell r="H132" t="str">
            <v>&lt;Select&gt;</v>
          </cell>
          <cell r="P132">
            <v>0</v>
          </cell>
          <cell r="Q132">
            <v>0</v>
          </cell>
          <cell r="R132">
            <v>0</v>
          </cell>
          <cell r="AL132">
            <v>0</v>
          </cell>
          <cell r="AM132">
            <v>0</v>
          </cell>
          <cell r="AN132">
            <v>0</v>
          </cell>
          <cell r="AW132">
            <v>0</v>
          </cell>
          <cell r="AX132">
            <v>0</v>
          </cell>
          <cell r="AY132">
            <v>0</v>
          </cell>
          <cell r="AZ132">
            <v>0</v>
          </cell>
          <cell r="BA132">
            <v>0</v>
          </cell>
          <cell r="BB132">
            <v>0</v>
          </cell>
          <cell r="BC132">
            <v>0</v>
          </cell>
          <cell r="BD132">
            <v>0</v>
          </cell>
          <cell r="BE132">
            <v>0</v>
          </cell>
        </row>
        <row r="133">
          <cell r="G133" t="str">
            <v>&lt;Select&gt;</v>
          </cell>
          <cell r="H133" t="str">
            <v>&lt;Select&gt;</v>
          </cell>
          <cell r="P133">
            <v>0</v>
          </cell>
          <cell r="Q133">
            <v>0</v>
          </cell>
          <cell r="R133">
            <v>0</v>
          </cell>
          <cell r="AL133">
            <v>0</v>
          </cell>
          <cell r="AM133">
            <v>0</v>
          </cell>
          <cell r="AN133">
            <v>0</v>
          </cell>
          <cell r="AW133">
            <v>0</v>
          </cell>
          <cell r="AX133">
            <v>0</v>
          </cell>
          <cell r="AY133">
            <v>0</v>
          </cell>
          <cell r="AZ133">
            <v>0</v>
          </cell>
          <cell r="BA133">
            <v>0</v>
          </cell>
          <cell r="BB133">
            <v>0</v>
          </cell>
          <cell r="BC133">
            <v>0</v>
          </cell>
          <cell r="BD133">
            <v>0</v>
          </cell>
          <cell r="BE133">
            <v>0</v>
          </cell>
        </row>
        <row r="134">
          <cell r="G134" t="str">
            <v>&lt;Select&gt;</v>
          </cell>
          <cell r="H134" t="str">
            <v>&lt;Select&gt;</v>
          </cell>
          <cell r="P134">
            <v>0</v>
          </cell>
          <cell r="Q134">
            <v>0</v>
          </cell>
          <cell r="R134">
            <v>0</v>
          </cell>
          <cell r="AL134">
            <v>0</v>
          </cell>
          <cell r="AM134">
            <v>0</v>
          </cell>
          <cell r="AN134">
            <v>0</v>
          </cell>
          <cell r="AW134">
            <v>0</v>
          </cell>
          <cell r="AX134">
            <v>0</v>
          </cell>
          <cell r="AY134">
            <v>0</v>
          </cell>
          <cell r="AZ134">
            <v>0</v>
          </cell>
          <cell r="BA134">
            <v>0</v>
          </cell>
          <cell r="BB134">
            <v>0</v>
          </cell>
          <cell r="BC134">
            <v>0</v>
          </cell>
          <cell r="BD134">
            <v>0</v>
          </cell>
          <cell r="BE134">
            <v>0</v>
          </cell>
        </row>
        <row r="135">
          <cell r="G135" t="str">
            <v>&lt;Select&gt;</v>
          </cell>
          <cell r="H135" t="str">
            <v>&lt;Select&gt;</v>
          </cell>
          <cell r="P135">
            <v>0</v>
          </cell>
          <cell r="Q135">
            <v>0</v>
          </cell>
          <cell r="R135">
            <v>0</v>
          </cell>
          <cell r="AL135">
            <v>0</v>
          </cell>
          <cell r="AM135">
            <v>0</v>
          </cell>
          <cell r="AN135">
            <v>0</v>
          </cell>
          <cell r="AW135">
            <v>0</v>
          </cell>
          <cell r="AX135">
            <v>0</v>
          </cell>
          <cell r="AY135">
            <v>0</v>
          </cell>
          <cell r="AZ135">
            <v>0</v>
          </cell>
          <cell r="BA135">
            <v>0</v>
          </cell>
          <cell r="BB135">
            <v>0</v>
          </cell>
          <cell r="BC135">
            <v>0</v>
          </cell>
          <cell r="BD135">
            <v>0</v>
          </cell>
          <cell r="BE135">
            <v>0</v>
          </cell>
        </row>
        <row r="136">
          <cell r="G136" t="str">
            <v>&lt;Select&gt;</v>
          </cell>
          <cell r="H136" t="str">
            <v>&lt;Select&gt;</v>
          </cell>
          <cell r="P136">
            <v>0</v>
          </cell>
          <cell r="Q136">
            <v>0</v>
          </cell>
          <cell r="R136">
            <v>0</v>
          </cell>
          <cell r="AL136">
            <v>0</v>
          </cell>
          <cell r="AM136">
            <v>0</v>
          </cell>
          <cell r="AN136">
            <v>0</v>
          </cell>
          <cell r="AW136">
            <v>0</v>
          </cell>
          <cell r="AX136">
            <v>0</v>
          </cell>
          <cell r="AY136">
            <v>0</v>
          </cell>
          <cell r="AZ136">
            <v>0</v>
          </cell>
          <cell r="BA136">
            <v>0</v>
          </cell>
          <cell r="BB136">
            <v>0</v>
          </cell>
          <cell r="BC136">
            <v>0</v>
          </cell>
          <cell r="BD136">
            <v>0</v>
          </cell>
          <cell r="BE136">
            <v>0</v>
          </cell>
        </row>
        <row r="137">
          <cell r="G137" t="str">
            <v>&lt;Select&gt;</v>
          </cell>
          <cell r="H137" t="str">
            <v>&lt;Select&gt;</v>
          </cell>
          <cell r="P137">
            <v>0</v>
          </cell>
          <cell r="Q137">
            <v>0</v>
          </cell>
          <cell r="R137">
            <v>0</v>
          </cell>
          <cell r="AL137">
            <v>0</v>
          </cell>
          <cell r="AM137">
            <v>0</v>
          </cell>
          <cell r="AN137">
            <v>0</v>
          </cell>
          <cell r="AW137">
            <v>0</v>
          </cell>
          <cell r="AX137">
            <v>0</v>
          </cell>
          <cell r="AY137">
            <v>0</v>
          </cell>
          <cell r="AZ137">
            <v>0</v>
          </cell>
          <cell r="BA137">
            <v>0</v>
          </cell>
          <cell r="BB137">
            <v>0</v>
          </cell>
          <cell r="BC137">
            <v>0</v>
          </cell>
          <cell r="BD137">
            <v>0</v>
          </cell>
          <cell r="BE137">
            <v>0</v>
          </cell>
        </row>
        <row r="138">
          <cell r="G138" t="str">
            <v>&lt;Select&gt;</v>
          </cell>
          <cell r="H138" t="str">
            <v>&lt;Select&gt;</v>
          </cell>
          <cell r="P138">
            <v>0</v>
          </cell>
          <cell r="Q138">
            <v>0</v>
          </cell>
          <cell r="R138">
            <v>0</v>
          </cell>
          <cell r="AL138">
            <v>0</v>
          </cell>
          <cell r="AM138">
            <v>0</v>
          </cell>
          <cell r="AN138">
            <v>0</v>
          </cell>
          <cell r="AW138">
            <v>0</v>
          </cell>
          <cell r="AX138">
            <v>0</v>
          </cell>
          <cell r="AY138">
            <v>0</v>
          </cell>
          <cell r="AZ138">
            <v>0</v>
          </cell>
          <cell r="BA138">
            <v>0</v>
          </cell>
          <cell r="BB138">
            <v>0</v>
          </cell>
          <cell r="BC138">
            <v>0</v>
          </cell>
          <cell r="BD138">
            <v>0</v>
          </cell>
          <cell r="BE138">
            <v>0</v>
          </cell>
        </row>
        <row r="139">
          <cell r="G139" t="str">
            <v>&lt;Select&gt;</v>
          </cell>
          <cell r="H139" t="str">
            <v>&lt;Select&gt;</v>
          </cell>
          <cell r="P139">
            <v>0</v>
          </cell>
          <cell r="Q139">
            <v>0</v>
          </cell>
          <cell r="R139">
            <v>0</v>
          </cell>
          <cell r="AL139">
            <v>0</v>
          </cell>
          <cell r="AM139">
            <v>0</v>
          </cell>
          <cell r="AN139">
            <v>0</v>
          </cell>
          <cell r="AW139">
            <v>0</v>
          </cell>
          <cell r="AX139">
            <v>0</v>
          </cell>
          <cell r="AY139">
            <v>0</v>
          </cell>
          <cell r="AZ139">
            <v>0</v>
          </cell>
          <cell r="BA139">
            <v>0</v>
          </cell>
          <cell r="BB139">
            <v>0</v>
          </cell>
          <cell r="BC139">
            <v>0</v>
          </cell>
          <cell r="BD139">
            <v>0</v>
          </cell>
          <cell r="BE139">
            <v>0</v>
          </cell>
        </row>
        <row r="140">
          <cell r="G140" t="str">
            <v>&lt;Select&gt;</v>
          </cell>
          <cell r="H140" t="str">
            <v>&lt;Select&gt;</v>
          </cell>
          <cell r="P140">
            <v>0</v>
          </cell>
          <cell r="Q140">
            <v>0</v>
          </cell>
          <cell r="R140">
            <v>0</v>
          </cell>
          <cell r="AL140">
            <v>0</v>
          </cell>
          <cell r="AM140">
            <v>0</v>
          </cell>
          <cell r="AN140">
            <v>0</v>
          </cell>
          <cell r="AW140">
            <v>0</v>
          </cell>
          <cell r="AX140">
            <v>0</v>
          </cell>
          <cell r="AY140">
            <v>0</v>
          </cell>
          <cell r="AZ140">
            <v>0</v>
          </cell>
          <cell r="BA140">
            <v>0</v>
          </cell>
          <cell r="BB140">
            <v>0</v>
          </cell>
          <cell r="BC140">
            <v>0</v>
          </cell>
          <cell r="BD140">
            <v>0</v>
          </cell>
          <cell r="BE140">
            <v>0</v>
          </cell>
        </row>
        <row r="141">
          <cell r="G141" t="str">
            <v>&lt;Select&gt;</v>
          </cell>
          <cell r="H141" t="str">
            <v>&lt;Select&gt;</v>
          </cell>
          <cell r="P141">
            <v>0</v>
          </cell>
          <cell r="Q141">
            <v>0</v>
          </cell>
          <cell r="R141">
            <v>0</v>
          </cell>
          <cell r="AL141">
            <v>0</v>
          </cell>
          <cell r="AM141">
            <v>0</v>
          </cell>
          <cell r="AN141">
            <v>0</v>
          </cell>
          <cell r="AW141">
            <v>0</v>
          </cell>
          <cell r="AX141">
            <v>0</v>
          </cell>
          <cell r="AY141">
            <v>0</v>
          </cell>
          <cell r="AZ141">
            <v>0</v>
          </cell>
          <cell r="BA141">
            <v>0</v>
          </cell>
          <cell r="BB141">
            <v>0</v>
          </cell>
          <cell r="BC141">
            <v>0</v>
          </cell>
          <cell r="BD141">
            <v>0</v>
          </cell>
          <cell r="BE141">
            <v>0</v>
          </cell>
        </row>
        <row r="142">
          <cell r="G142" t="str">
            <v>&lt;Select&gt;</v>
          </cell>
          <cell r="H142" t="str">
            <v>&lt;Select&gt;</v>
          </cell>
          <cell r="P142">
            <v>0</v>
          </cell>
          <cell r="Q142">
            <v>0</v>
          </cell>
          <cell r="R142">
            <v>0</v>
          </cell>
          <cell r="AL142">
            <v>0</v>
          </cell>
          <cell r="AM142">
            <v>0</v>
          </cell>
          <cell r="AN142">
            <v>0</v>
          </cell>
          <cell r="AW142">
            <v>0</v>
          </cell>
          <cell r="AX142">
            <v>0</v>
          </cell>
          <cell r="AY142">
            <v>0</v>
          </cell>
          <cell r="AZ142">
            <v>0</v>
          </cell>
          <cell r="BA142">
            <v>0</v>
          </cell>
          <cell r="BB142">
            <v>0</v>
          </cell>
          <cell r="BC142">
            <v>0</v>
          </cell>
          <cell r="BD142">
            <v>0</v>
          </cell>
          <cell r="BE142">
            <v>0</v>
          </cell>
        </row>
        <row r="143">
          <cell r="G143" t="str">
            <v>&lt;Select&gt;</v>
          </cell>
          <cell r="H143" t="str">
            <v>&lt;Select&gt;</v>
          </cell>
          <cell r="P143">
            <v>0</v>
          </cell>
          <cell r="Q143">
            <v>0</v>
          </cell>
          <cell r="R143">
            <v>0</v>
          </cell>
          <cell r="AL143">
            <v>0</v>
          </cell>
          <cell r="AM143">
            <v>0</v>
          </cell>
          <cell r="AN143">
            <v>0</v>
          </cell>
          <cell r="AW143">
            <v>0</v>
          </cell>
          <cell r="AX143">
            <v>0</v>
          </cell>
          <cell r="AY143">
            <v>0</v>
          </cell>
          <cell r="AZ143">
            <v>0</v>
          </cell>
          <cell r="BA143">
            <v>0</v>
          </cell>
          <cell r="BB143">
            <v>0</v>
          </cell>
          <cell r="BC143">
            <v>0</v>
          </cell>
          <cell r="BD143">
            <v>0</v>
          </cell>
          <cell r="BE143">
            <v>0</v>
          </cell>
        </row>
        <row r="144">
          <cell r="G144" t="str">
            <v>&lt;Select&gt;</v>
          </cell>
          <cell r="H144" t="str">
            <v>&lt;Select&gt;</v>
          </cell>
          <cell r="P144">
            <v>0</v>
          </cell>
          <cell r="Q144">
            <v>0</v>
          </cell>
          <cell r="R144">
            <v>0</v>
          </cell>
          <cell r="AL144">
            <v>0</v>
          </cell>
          <cell r="AM144">
            <v>0</v>
          </cell>
          <cell r="AN144">
            <v>0</v>
          </cell>
          <cell r="AW144">
            <v>0</v>
          </cell>
          <cell r="AX144">
            <v>0</v>
          </cell>
          <cell r="AY144">
            <v>0</v>
          </cell>
          <cell r="AZ144">
            <v>0</v>
          </cell>
          <cell r="BA144">
            <v>0</v>
          </cell>
          <cell r="BB144">
            <v>0</v>
          </cell>
          <cell r="BC144">
            <v>0</v>
          </cell>
          <cell r="BD144">
            <v>0</v>
          </cell>
          <cell r="BE144">
            <v>0</v>
          </cell>
        </row>
        <row r="145">
          <cell r="G145" t="str">
            <v>&lt;Select&gt;</v>
          </cell>
          <cell r="H145" t="str">
            <v>&lt;Select&gt;</v>
          </cell>
          <cell r="P145">
            <v>0</v>
          </cell>
          <cell r="Q145">
            <v>0</v>
          </cell>
          <cell r="R145">
            <v>0</v>
          </cell>
          <cell r="AL145">
            <v>0</v>
          </cell>
          <cell r="AM145">
            <v>0</v>
          </cell>
          <cell r="AN145">
            <v>0</v>
          </cell>
          <cell r="AW145">
            <v>0</v>
          </cell>
          <cell r="AX145">
            <v>0</v>
          </cell>
          <cell r="AY145">
            <v>0</v>
          </cell>
          <cell r="AZ145">
            <v>0</v>
          </cell>
          <cell r="BA145">
            <v>0</v>
          </cell>
          <cell r="BB145">
            <v>0</v>
          </cell>
          <cell r="BC145">
            <v>0</v>
          </cell>
          <cell r="BD145">
            <v>0</v>
          </cell>
          <cell r="BE145">
            <v>0</v>
          </cell>
        </row>
        <row r="146">
          <cell r="G146" t="str">
            <v>&lt;Select&gt;</v>
          </cell>
          <cell r="H146" t="str">
            <v>&lt;Select&gt;</v>
          </cell>
          <cell r="P146">
            <v>0</v>
          </cell>
          <cell r="Q146">
            <v>0</v>
          </cell>
          <cell r="R146">
            <v>0</v>
          </cell>
          <cell r="AL146">
            <v>0</v>
          </cell>
          <cell r="AM146">
            <v>0</v>
          </cell>
          <cell r="AN146">
            <v>0</v>
          </cell>
          <cell r="AW146">
            <v>0</v>
          </cell>
          <cell r="AX146">
            <v>0</v>
          </cell>
          <cell r="AY146">
            <v>0</v>
          </cell>
          <cell r="AZ146">
            <v>0</v>
          </cell>
          <cell r="BA146">
            <v>0</v>
          </cell>
          <cell r="BB146">
            <v>0</v>
          </cell>
          <cell r="BC146">
            <v>0</v>
          </cell>
          <cell r="BD146">
            <v>0</v>
          </cell>
          <cell r="BE146">
            <v>0</v>
          </cell>
        </row>
        <row r="147">
          <cell r="G147" t="str">
            <v>&lt;Select&gt;</v>
          </cell>
          <cell r="H147" t="str">
            <v>&lt;Select&gt;</v>
          </cell>
          <cell r="P147">
            <v>0</v>
          </cell>
          <cell r="Q147">
            <v>0</v>
          </cell>
          <cell r="R147">
            <v>0</v>
          </cell>
          <cell r="AL147">
            <v>0</v>
          </cell>
          <cell r="AM147">
            <v>0</v>
          </cell>
          <cell r="AN147">
            <v>0</v>
          </cell>
          <cell r="AW147">
            <v>0</v>
          </cell>
          <cell r="AX147">
            <v>0</v>
          </cell>
          <cell r="AY147">
            <v>0</v>
          </cell>
          <cell r="AZ147">
            <v>0</v>
          </cell>
          <cell r="BA147">
            <v>0</v>
          </cell>
          <cell r="BB147">
            <v>0</v>
          </cell>
          <cell r="BC147">
            <v>0</v>
          </cell>
          <cell r="BD147">
            <v>0</v>
          </cell>
          <cell r="BE147">
            <v>0</v>
          </cell>
        </row>
        <row r="148">
          <cell r="G148" t="str">
            <v>&lt;Select&gt;</v>
          </cell>
          <cell r="H148" t="str">
            <v>&lt;Select&gt;</v>
          </cell>
          <cell r="P148">
            <v>0</v>
          </cell>
          <cell r="Q148">
            <v>0</v>
          </cell>
          <cell r="R148">
            <v>0</v>
          </cell>
          <cell r="AL148">
            <v>0</v>
          </cell>
          <cell r="AM148">
            <v>0</v>
          </cell>
          <cell r="AN148">
            <v>0</v>
          </cell>
          <cell r="AW148">
            <v>0</v>
          </cell>
          <cell r="AX148">
            <v>0</v>
          </cell>
          <cell r="AY148">
            <v>0</v>
          </cell>
          <cell r="AZ148">
            <v>0</v>
          </cell>
          <cell r="BA148">
            <v>0</v>
          </cell>
          <cell r="BB148">
            <v>0</v>
          </cell>
          <cell r="BC148">
            <v>0</v>
          </cell>
          <cell r="BD148">
            <v>0</v>
          </cell>
          <cell r="BE148">
            <v>0</v>
          </cell>
        </row>
        <row r="149">
          <cell r="G149" t="str">
            <v>&lt;Select&gt;</v>
          </cell>
          <cell r="H149" t="str">
            <v>&lt;Select&gt;</v>
          </cell>
          <cell r="P149">
            <v>0</v>
          </cell>
          <cell r="Q149">
            <v>0</v>
          </cell>
          <cell r="R149">
            <v>0</v>
          </cell>
          <cell r="AL149">
            <v>0</v>
          </cell>
          <cell r="AM149">
            <v>0</v>
          </cell>
          <cell r="AN149">
            <v>0</v>
          </cell>
          <cell r="AW149">
            <v>0</v>
          </cell>
          <cell r="AX149">
            <v>0</v>
          </cell>
          <cell r="AY149">
            <v>0</v>
          </cell>
          <cell r="AZ149">
            <v>0</v>
          </cell>
          <cell r="BA149">
            <v>0</v>
          </cell>
          <cell r="BB149">
            <v>0</v>
          </cell>
          <cell r="BC149">
            <v>0</v>
          </cell>
          <cell r="BD149">
            <v>0</v>
          </cell>
          <cell r="BE149">
            <v>0</v>
          </cell>
        </row>
        <row r="150">
          <cell r="G150" t="str">
            <v>&lt;Select&gt;</v>
          </cell>
          <cell r="H150" t="str">
            <v>&lt;Select&gt;</v>
          </cell>
          <cell r="P150">
            <v>0</v>
          </cell>
          <cell r="Q150">
            <v>0</v>
          </cell>
          <cell r="R150">
            <v>0</v>
          </cell>
          <cell r="AL150">
            <v>0</v>
          </cell>
          <cell r="AM150">
            <v>0</v>
          </cell>
          <cell r="AN150">
            <v>0</v>
          </cell>
          <cell r="AW150">
            <v>0</v>
          </cell>
          <cell r="AX150">
            <v>0</v>
          </cell>
          <cell r="AY150">
            <v>0</v>
          </cell>
          <cell r="AZ150">
            <v>0</v>
          </cell>
          <cell r="BA150">
            <v>0</v>
          </cell>
          <cell r="BB150">
            <v>0</v>
          </cell>
          <cell r="BC150">
            <v>0</v>
          </cell>
          <cell r="BD150">
            <v>0</v>
          </cell>
          <cell r="BE150">
            <v>0</v>
          </cell>
        </row>
        <row r="151">
          <cell r="G151" t="str">
            <v>&lt;Select&gt;</v>
          </cell>
          <cell r="H151" t="str">
            <v>&lt;Select&gt;</v>
          </cell>
          <cell r="P151">
            <v>0</v>
          </cell>
          <cell r="Q151">
            <v>0</v>
          </cell>
          <cell r="R151">
            <v>0</v>
          </cell>
          <cell r="AL151">
            <v>0</v>
          </cell>
          <cell r="AM151">
            <v>0</v>
          </cell>
          <cell r="AN151">
            <v>0</v>
          </cell>
          <cell r="AW151">
            <v>0</v>
          </cell>
          <cell r="AX151">
            <v>0</v>
          </cell>
          <cell r="AY151">
            <v>0</v>
          </cell>
          <cell r="AZ151">
            <v>0</v>
          </cell>
          <cell r="BA151">
            <v>0</v>
          </cell>
          <cell r="BB151">
            <v>0</v>
          </cell>
          <cell r="BC151">
            <v>0</v>
          </cell>
          <cell r="BD151">
            <v>0</v>
          </cell>
          <cell r="BE151">
            <v>0</v>
          </cell>
        </row>
        <row r="152">
          <cell r="G152" t="str">
            <v>&lt;Select&gt;</v>
          </cell>
          <cell r="H152" t="str">
            <v>&lt;Select&gt;</v>
          </cell>
          <cell r="P152">
            <v>0</v>
          </cell>
          <cell r="Q152">
            <v>0</v>
          </cell>
          <cell r="R152">
            <v>0</v>
          </cell>
          <cell r="AL152">
            <v>0</v>
          </cell>
          <cell r="AM152">
            <v>0</v>
          </cell>
          <cell r="AN152">
            <v>0</v>
          </cell>
          <cell r="AW152">
            <v>0</v>
          </cell>
          <cell r="AX152">
            <v>0</v>
          </cell>
          <cell r="AY152">
            <v>0</v>
          </cell>
          <cell r="AZ152">
            <v>0</v>
          </cell>
          <cell r="BA152">
            <v>0</v>
          </cell>
          <cell r="BB152">
            <v>0</v>
          </cell>
          <cell r="BC152">
            <v>0</v>
          </cell>
          <cell r="BD152">
            <v>0</v>
          </cell>
          <cell r="BE152">
            <v>0</v>
          </cell>
        </row>
        <row r="153">
          <cell r="G153" t="str">
            <v>&lt;Select&gt;</v>
          </cell>
          <cell r="H153" t="str">
            <v>&lt;Select&gt;</v>
          </cell>
          <cell r="P153">
            <v>0</v>
          </cell>
          <cell r="Q153">
            <v>0</v>
          </cell>
          <cell r="R153">
            <v>0</v>
          </cell>
          <cell r="AL153">
            <v>0</v>
          </cell>
          <cell r="AM153">
            <v>0</v>
          </cell>
          <cell r="AN153">
            <v>0</v>
          </cell>
          <cell r="AW153">
            <v>0</v>
          </cell>
          <cell r="AX153">
            <v>0</v>
          </cell>
          <cell r="AY153">
            <v>0</v>
          </cell>
          <cell r="AZ153">
            <v>0</v>
          </cell>
          <cell r="BA153">
            <v>0</v>
          </cell>
          <cell r="BB153">
            <v>0</v>
          </cell>
          <cell r="BC153">
            <v>0</v>
          </cell>
          <cell r="BD153">
            <v>0</v>
          </cell>
          <cell r="BE153">
            <v>0</v>
          </cell>
        </row>
        <row r="154">
          <cell r="G154" t="str">
            <v>&lt;Select&gt;</v>
          </cell>
          <cell r="H154" t="str">
            <v>&lt;Select&gt;</v>
          </cell>
          <cell r="P154">
            <v>0</v>
          </cell>
          <cell r="Q154">
            <v>0</v>
          </cell>
          <cell r="R154">
            <v>0</v>
          </cell>
          <cell r="AL154">
            <v>0</v>
          </cell>
          <cell r="AM154">
            <v>0</v>
          </cell>
          <cell r="AN154">
            <v>0</v>
          </cell>
          <cell r="AW154">
            <v>0</v>
          </cell>
          <cell r="AX154">
            <v>0</v>
          </cell>
          <cell r="AY154">
            <v>0</v>
          </cell>
          <cell r="AZ154">
            <v>0</v>
          </cell>
          <cell r="BA154">
            <v>0</v>
          </cell>
          <cell r="BB154">
            <v>0</v>
          </cell>
          <cell r="BC154">
            <v>0</v>
          </cell>
          <cell r="BD154">
            <v>0</v>
          </cell>
          <cell r="BE154">
            <v>0</v>
          </cell>
        </row>
        <row r="155">
          <cell r="G155" t="str">
            <v>&lt;Select&gt;</v>
          </cell>
          <cell r="H155" t="str">
            <v>&lt;Select&gt;</v>
          </cell>
          <cell r="P155">
            <v>0</v>
          </cell>
          <cell r="Q155">
            <v>0</v>
          </cell>
          <cell r="R155">
            <v>0</v>
          </cell>
          <cell r="AL155">
            <v>0</v>
          </cell>
          <cell r="AM155">
            <v>0</v>
          </cell>
          <cell r="AN155">
            <v>0</v>
          </cell>
          <cell r="AW155">
            <v>0</v>
          </cell>
          <cell r="AX155">
            <v>0</v>
          </cell>
          <cell r="AY155">
            <v>0</v>
          </cell>
          <cell r="AZ155">
            <v>0</v>
          </cell>
          <cell r="BA155">
            <v>0</v>
          </cell>
          <cell r="BB155">
            <v>0</v>
          </cell>
          <cell r="BC155">
            <v>0</v>
          </cell>
          <cell r="BD155">
            <v>0</v>
          </cell>
          <cell r="BE155">
            <v>0</v>
          </cell>
        </row>
        <row r="156">
          <cell r="G156" t="str">
            <v>&lt;Select&gt;</v>
          </cell>
          <cell r="H156" t="str">
            <v>&lt;Select&gt;</v>
          </cell>
          <cell r="P156">
            <v>0</v>
          </cell>
          <cell r="Q156">
            <v>0</v>
          </cell>
          <cell r="R156">
            <v>0</v>
          </cell>
          <cell r="AL156">
            <v>0</v>
          </cell>
          <cell r="AM156">
            <v>0</v>
          </cell>
          <cell r="AN156">
            <v>0</v>
          </cell>
          <cell r="AW156">
            <v>0</v>
          </cell>
          <cell r="AX156">
            <v>0</v>
          </cell>
          <cell r="AY156">
            <v>0</v>
          </cell>
          <cell r="AZ156">
            <v>0</v>
          </cell>
          <cell r="BA156">
            <v>0</v>
          </cell>
          <cell r="BB156">
            <v>0</v>
          </cell>
          <cell r="BC156">
            <v>0</v>
          </cell>
          <cell r="BD156">
            <v>0</v>
          </cell>
          <cell r="BE156">
            <v>0</v>
          </cell>
        </row>
        <row r="157">
          <cell r="G157" t="str">
            <v>&lt;Select&gt;</v>
          </cell>
          <cell r="H157" t="str">
            <v>&lt;Select&gt;</v>
          </cell>
          <cell r="P157">
            <v>0</v>
          </cell>
          <cell r="Q157">
            <v>0</v>
          </cell>
          <cell r="R157">
            <v>0</v>
          </cell>
          <cell r="AL157">
            <v>0</v>
          </cell>
          <cell r="AM157">
            <v>0</v>
          </cell>
          <cell r="AN157">
            <v>0</v>
          </cell>
          <cell r="AW157">
            <v>0</v>
          </cell>
          <cell r="AX157">
            <v>0</v>
          </cell>
          <cell r="AY157">
            <v>0</v>
          </cell>
          <cell r="AZ157">
            <v>0</v>
          </cell>
          <cell r="BA157">
            <v>0</v>
          </cell>
          <cell r="BB157">
            <v>0</v>
          </cell>
          <cell r="BC157">
            <v>0</v>
          </cell>
          <cell r="BD157">
            <v>0</v>
          </cell>
          <cell r="BE157">
            <v>0</v>
          </cell>
        </row>
        <row r="158">
          <cell r="G158" t="str">
            <v>&lt;Select&gt;</v>
          </cell>
          <cell r="H158" t="str">
            <v>&lt;Select&gt;</v>
          </cell>
          <cell r="P158">
            <v>0</v>
          </cell>
          <cell r="Q158">
            <v>0</v>
          </cell>
          <cell r="R158">
            <v>0</v>
          </cell>
          <cell r="AL158">
            <v>0</v>
          </cell>
          <cell r="AM158">
            <v>0</v>
          </cell>
          <cell r="AN158">
            <v>0</v>
          </cell>
          <cell r="AW158">
            <v>0</v>
          </cell>
          <cell r="AX158">
            <v>0</v>
          </cell>
          <cell r="AY158">
            <v>0</v>
          </cell>
          <cell r="AZ158">
            <v>0</v>
          </cell>
          <cell r="BA158">
            <v>0</v>
          </cell>
          <cell r="BB158">
            <v>0</v>
          </cell>
          <cell r="BC158">
            <v>0</v>
          </cell>
          <cell r="BD158">
            <v>0</v>
          </cell>
          <cell r="BE158">
            <v>0</v>
          </cell>
        </row>
        <row r="159">
          <cell r="G159" t="str">
            <v>&lt;Select&gt;</v>
          </cell>
          <cell r="H159" t="str">
            <v>&lt;Select&gt;</v>
          </cell>
          <cell r="P159">
            <v>0</v>
          </cell>
          <cell r="Q159">
            <v>0</v>
          </cell>
          <cell r="R159">
            <v>0</v>
          </cell>
          <cell r="AL159">
            <v>0</v>
          </cell>
          <cell r="AM159">
            <v>0</v>
          </cell>
          <cell r="AN159">
            <v>0</v>
          </cell>
          <cell r="AW159">
            <v>0</v>
          </cell>
          <cell r="AX159">
            <v>0</v>
          </cell>
          <cell r="AY159">
            <v>0</v>
          </cell>
          <cell r="AZ159">
            <v>0</v>
          </cell>
          <cell r="BA159">
            <v>0</v>
          </cell>
          <cell r="BB159">
            <v>0</v>
          </cell>
          <cell r="BC159">
            <v>0</v>
          </cell>
          <cell r="BD159">
            <v>0</v>
          </cell>
          <cell r="BE159">
            <v>0</v>
          </cell>
        </row>
        <row r="160">
          <cell r="G160" t="str">
            <v>&lt;Select&gt;</v>
          </cell>
          <cell r="H160" t="str">
            <v>&lt;Select&gt;</v>
          </cell>
          <cell r="P160">
            <v>0</v>
          </cell>
          <cell r="Q160">
            <v>0</v>
          </cell>
          <cell r="R160">
            <v>0</v>
          </cell>
          <cell r="AL160">
            <v>0</v>
          </cell>
          <cell r="AM160">
            <v>0</v>
          </cell>
          <cell r="AN160">
            <v>0</v>
          </cell>
          <cell r="AW160">
            <v>0</v>
          </cell>
          <cell r="AX160">
            <v>0</v>
          </cell>
          <cell r="AY160">
            <v>0</v>
          </cell>
          <cell r="AZ160">
            <v>0</v>
          </cell>
          <cell r="BA160">
            <v>0</v>
          </cell>
          <cell r="BB160">
            <v>0</v>
          </cell>
          <cell r="BC160">
            <v>0</v>
          </cell>
          <cell r="BD160">
            <v>0</v>
          </cell>
          <cell r="BE160">
            <v>0</v>
          </cell>
        </row>
        <row r="161">
          <cell r="G161" t="str">
            <v>&lt;Select&gt;</v>
          </cell>
          <cell r="H161" t="str">
            <v>&lt;Select&gt;</v>
          </cell>
          <cell r="P161">
            <v>0</v>
          </cell>
          <cell r="Q161">
            <v>0</v>
          </cell>
          <cell r="R161">
            <v>0</v>
          </cell>
          <cell r="AL161">
            <v>0</v>
          </cell>
          <cell r="AM161">
            <v>0</v>
          </cell>
          <cell r="AN161">
            <v>0</v>
          </cell>
          <cell r="AW161">
            <v>0</v>
          </cell>
          <cell r="AX161">
            <v>0</v>
          </cell>
          <cell r="AY161">
            <v>0</v>
          </cell>
          <cell r="AZ161">
            <v>0</v>
          </cell>
          <cell r="BA161">
            <v>0</v>
          </cell>
          <cell r="BB161">
            <v>0</v>
          </cell>
          <cell r="BC161">
            <v>0</v>
          </cell>
          <cell r="BD161">
            <v>0</v>
          </cell>
          <cell r="BE161">
            <v>0</v>
          </cell>
        </row>
        <row r="162">
          <cell r="G162" t="str">
            <v>&lt;Select&gt;</v>
          </cell>
          <cell r="H162" t="str">
            <v>&lt;Select&gt;</v>
          </cell>
          <cell r="P162">
            <v>0</v>
          </cell>
          <cell r="Q162">
            <v>0</v>
          </cell>
          <cell r="R162">
            <v>0</v>
          </cell>
          <cell r="AL162">
            <v>0</v>
          </cell>
          <cell r="AM162">
            <v>0</v>
          </cell>
          <cell r="AN162">
            <v>0</v>
          </cell>
          <cell r="AW162">
            <v>0</v>
          </cell>
          <cell r="AX162">
            <v>0</v>
          </cell>
          <cell r="AY162">
            <v>0</v>
          </cell>
          <cell r="AZ162">
            <v>0</v>
          </cell>
          <cell r="BA162">
            <v>0</v>
          </cell>
          <cell r="BB162">
            <v>0</v>
          </cell>
          <cell r="BC162">
            <v>0</v>
          </cell>
          <cell r="BD162">
            <v>0</v>
          </cell>
          <cell r="BE162">
            <v>0</v>
          </cell>
        </row>
        <row r="163">
          <cell r="G163" t="str">
            <v>&lt;Select&gt;</v>
          </cell>
          <cell r="H163" t="str">
            <v>&lt;Select&gt;</v>
          </cell>
          <cell r="P163">
            <v>0</v>
          </cell>
          <cell r="Q163">
            <v>0</v>
          </cell>
          <cell r="R163">
            <v>0</v>
          </cell>
          <cell r="AL163">
            <v>0</v>
          </cell>
          <cell r="AM163">
            <v>0</v>
          </cell>
          <cell r="AN163">
            <v>0</v>
          </cell>
          <cell r="AW163">
            <v>0</v>
          </cell>
          <cell r="AX163">
            <v>0</v>
          </cell>
          <cell r="AY163">
            <v>0</v>
          </cell>
          <cell r="AZ163">
            <v>0</v>
          </cell>
          <cell r="BA163">
            <v>0</v>
          </cell>
          <cell r="BB163">
            <v>0</v>
          </cell>
          <cell r="BC163">
            <v>0</v>
          </cell>
          <cell r="BD163">
            <v>0</v>
          </cell>
          <cell r="BE163">
            <v>0</v>
          </cell>
        </row>
        <row r="164">
          <cell r="G164" t="str">
            <v>&lt;Select&gt;</v>
          </cell>
          <cell r="H164" t="str">
            <v>&lt;Select&gt;</v>
          </cell>
          <cell r="P164">
            <v>0</v>
          </cell>
          <cell r="Q164">
            <v>0</v>
          </cell>
          <cell r="R164">
            <v>0</v>
          </cell>
          <cell r="AL164">
            <v>0</v>
          </cell>
          <cell r="AM164">
            <v>0</v>
          </cell>
          <cell r="AN164">
            <v>0</v>
          </cell>
          <cell r="AW164">
            <v>0</v>
          </cell>
          <cell r="AX164">
            <v>0</v>
          </cell>
          <cell r="AY164">
            <v>0</v>
          </cell>
          <cell r="AZ164">
            <v>0</v>
          </cell>
          <cell r="BA164">
            <v>0</v>
          </cell>
          <cell r="BB164">
            <v>0</v>
          </cell>
          <cell r="BC164">
            <v>0</v>
          </cell>
          <cell r="BD164">
            <v>0</v>
          </cell>
          <cell r="BE164">
            <v>0</v>
          </cell>
        </row>
        <row r="165">
          <cell r="G165" t="str">
            <v>&lt;Select&gt;</v>
          </cell>
          <cell r="H165" t="str">
            <v>&lt;Select&gt;</v>
          </cell>
          <cell r="P165">
            <v>0</v>
          </cell>
          <cell r="Q165">
            <v>0</v>
          </cell>
          <cell r="R165">
            <v>0</v>
          </cell>
          <cell r="AL165">
            <v>0</v>
          </cell>
          <cell r="AM165">
            <v>0</v>
          </cell>
          <cell r="AN165">
            <v>0</v>
          </cell>
          <cell r="AW165">
            <v>0</v>
          </cell>
          <cell r="AX165">
            <v>0</v>
          </cell>
          <cell r="AY165">
            <v>0</v>
          </cell>
          <cell r="AZ165">
            <v>0</v>
          </cell>
          <cell r="BA165">
            <v>0</v>
          </cell>
          <cell r="BB165">
            <v>0</v>
          </cell>
          <cell r="BC165">
            <v>0</v>
          </cell>
          <cell r="BD165">
            <v>0</v>
          </cell>
          <cell r="BE165">
            <v>0</v>
          </cell>
        </row>
        <row r="166">
          <cell r="G166" t="str">
            <v>&lt;Select&gt;</v>
          </cell>
          <cell r="H166" t="str">
            <v>&lt;Select&gt;</v>
          </cell>
          <cell r="P166">
            <v>0</v>
          </cell>
          <cell r="Q166">
            <v>0</v>
          </cell>
          <cell r="R166">
            <v>0</v>
          </cell>
          <cell r="AL166">
            <v>0</v>
          </cell>
          <cell r="AM166">
            <v>0</v>
          </cell>
          <cell r="AN166">
            <v>0</v>
          </cell>
          <cell r="AW166">
            <v>0</v>
          </cell>
          <cell r="AX166">
            <v>0</v>
          </cell>
          <cell r="AY166">
            <v>0</v>
          </cell>
          <cell r="AZ166">
            <v>0</v>
          </cell>
          <cell r="BA166">
            <v>0</v>
          </cell>
          <cell r="BB166">
            <v>0</v>
          </cell>
          <cell r="BC166">
            <v>0</v>
          </cell>
          <cell r="BD166">
            <v>0</v>
          </cell>
          <cell r="BE166">
            <v>0</v>
          </cell>
        </row>
        <row r="167">
          <cell r="G167" t="str">
            <v>&lt;Select&gt;</v>
          </cell>
          <cell r="H167" t="str">
            <v>&lt;Select&gt;</v>
          </cell>
          <cell r="P167">
            <v>0</v>
          </cell>
          <cell r="Q167">
            <v>0</v>
          </cell>
          <cell r="R167">
            <v>0</v>
          </cell>
          <cell r="AL167">
            <v>0</v>
          </cell>
          <cell r="AM167">
            <v>0</v>
          </cell>
          <cell r="AN167">
            <v>0</v>
          </cell>
          <cell r="AW167">
            <v>0</v>
          </cell>
          <cell r="AX167">
            <v>0</v>
          </cell>
          <cell r="AY167">
            <v>0</v>
          </cell>
          <cell r="AZ167">
            <v>0</v>
          </cell>
          <cell r="BA167">
            <v>0</v>
          </cell>
          <cell r="BB167">
            <v>0</v>
          </cell>
          <cell r="BC167">
            <v>0</v>
          </cell>
          <cell r="BD167">
            <v>0</v>
          </cell>
          <cell r="BE167">
            <v>0</v>
          </cell>
        </row>
        <row r="168">
          <cell r="G168" t="str">
            <v>&lt;Select&gt;</v>
          </cell>
          <cell r="H168" t="str">
            <v>&lt;Select&gt;</v>
          </cell>
          <cell r="P168">
            <v>0</v>
          </cell>
          <cell r="Q168">
            <v>0</v>
          </cell>
          <cell r="R168">
            <v>0</v>
          </cell>
          <cell r="AL168">
            <v>0</v>
          </cell>
          <cell r="AM168">
            <v>0</v>
          </cell>
          <cell r="AN168">
            <v>0</v>
          </cell>
          <cell r="AW168">
            <v>0</v>
          </cell>
          <cell r="AX168">
            <v>0</v>
          </cell>
          <cell r="AY168">
            <v>0</v>
          </cell>
          <cell r="AZ168">
            <v>0</v>
          </cell>
          <cell r="BA168">
            <v>0</v>
          </cell>
          <cell r="BB168">
            <v>0</v>
          </cell>
          <cell r="BC168">
            <v>0</v>
          </cell>
          <cell r="BD168">
            <v>0</v>
          </cell>
          <cell r="BE168">
            <v>0</v>
          </cell>
        </row>
        <row r="169">
          <cell r="G169" t="str">
            <v>&lt;Select&gt;</v>
          </cell>
          <cell r="H169" t="str">
            <v>&lt;Select&gt;</v>
          </cell>
          <cell r="P169">
            <v>0</v>
          </cell>
          <cell r="Q169">
            <v>0</v>
          </cell>
          <cell r="R169">
            <v>0</v>
          </cell>
          <cell r="AL169">
            <v>0</v>
          </cell>
          <cell r="AM169">
            <v>0</v>
          </cell>
          <cell r="AN169">
            <v>0</v>
          </cell>
          <cell r="AW169">
            <v>0</v>
          </cell>
          <cell r="AX169">
            <v>0</v>
          </cell>
          <cell r="AY169">
            <v>0</v>
          </cell>
          <cell r="AZ169">
            <v>0</v>
          </cell>
          <cell r="BA169">
            <v>0</v>
          </cell>
          <cell r="BB169">
            <v>0</v>
          </cell>
          <cell r="BC169">
            <v>0</v>
          </cell>
          <cell r="BD169">
            <v>0</v>
          </cell>
          <cell r="BE169">
            <v>0</v>
          </cell>
        </row>
        <row r="170">
          <cell r="G170" t="str">
            <v>&lt;Select&gt;</v>
          </cell>
          <cell r="H170" t="str">
            <v>&lt;Select&gt;</v>
          </cell>
          <cell r="P170">
            <v>0</v>
          </cell>
          <cell r="Q170">
            <v>0</v>
          </cell>
          <cell r="R170">
            <v>0</v>
          </cell>
          <cell r="AL170">
            <v>0</v>
          </cell>
          <cell r="AM170">
            <v>0</v>
          </cell>
          <cell r="AN170">
            <v>0</v>
          </cell>
          <cell r="AW170">
            <v>0</v>
          </cell>
          <cell r="AX170">
            <v>0</v>
          </cell>
          <cell r="AY170">
            <v>0</v>
          </cell>
          <cell r="AZ170">
            <v>0</v>
          </cell>
          <cell r="BA170">
            <v>0</v>
          </cell>
          <cell r="BB170">
            <v>0</v>
          </cell>
          <cell r="BC170">
            <v>0</v>
          </cell>
          <cell r="BD170">
            <v>0</v>
          </cell>
          <cell r="BE170">
            <v>0</v>
          </cell>
        </row>
        <row r="171">
          <cell r="G171" t="str">
            <v>&lt;Select&gt;</v>
          </cell>
          <cell r="H171" t="str">
            <v>&lt;Select&gt;</v>
          </cell>
          <cell r="P171">
            <v>0</v>
          </cell>
          <cell r="Q171">
            <v>0</v>
          </cell>
          <cell r="R171">
            <v>0</v>
          </cell>
          <cell r="AL171">
            <v>0</v>
          </cell>
          <cell r="AM171">
            <v>0</v>
          </cell>
          <cell r="AN171">
            <v>0</v>
          </cell>
          <cell r="AW171">
            <v>0</v>
          </cell>
          <cell r="AX171">
            <v>0</v>
          </cell>
          <cell r="AY171">
            <v>0</v>
          </cell>
          <cell r="AZ171">
            <v>0</v>
          </cell>
          <cell r="BA171">
            <v>0</v>
          </cell>
          <cell r="BB171">
            <v>0</v>
          </cell>
          <cell r="BC171">
            <v>0</v>
          </cell>
          <cell r="BD171">
            <v>0</v>
          </cell>
          <cell r="BE171">
            <v>0</v>
          </cell>
        </row>
        <row r="172">
          <cell r="G172" t="str">
            <v>&lt;Select&gt;</v>
          </cell>
          <cell r="H172" t="str">
            <v>&lt;Select&gt;</v>
          </cell>
          <cell r="P172">
            <v>0</v>
          </cell>
          <cell r="Q172">
            <v>0</v>
          </cell>
          <cell r="R172">
            <v>0</v>
          </cell>
          <cell r="AL172">
            <v>0</v>
          </cell>
          <cell r="AM172">
            <v>0</v>
          </cell>
          <cell r="AN172">
            <v>0</v>
          </cell>
          <cell r="AW172">
            <v>0</v>
          </cell>
          <cell r="AX172">
            <v>0</v>
          </cell>
          <cell r="AY172">
            <v>0</v>
          </cell>
          <cell r="AZ172">
            <v>0</v>
          </cell>
          <cell r="BA172">
            <v>0</v>
          </cell>
          <cell r="BB172">
            <v>0</v>
          </cell>
          <cell r="BC172">
            <v>0</v>
          </cell>
          <cell r="BD172">
            <v>0</v>
          </cell>
          <cell r="BE172">
            <v>0</v>
          </cell>
        </row>
        <row r="173">
          <cell r="G173" t="str">
            <v>&lt;Select&gt;</v>
          </cell>
          <cell r="H173" t="str">
            <v>&lt;Select&gt;</v>
          </cell>
          <cell r="P173">
            <v>0</v>
          </cell>
          <cell r="Q173">
            <v>0</v>
          </cell>
          <cell r="R173">
            <v>0</v>
          </cell>
          <cell r="AL173">
            <v>0</v>
          </cell>
          <cell r="AM173">
            <v>0</v>
          </cell>
          <cell r="AN173">
            <v>0</v>
          </cell>
          <cell r="AW173">
            <v>0</v>
          </cell>
          <cell r="AX173">
            <v>0</v>
          </cell>
          <cell r="AY173">
            <v>0</v>
          </cell>
          <cell r="AZ173">
            <v>0</v>
          </cell>
          <cell r="BA173">
            <v>0</v>
          </cell>
          <cell r="BB173">
            <v>0</v>
          </cell>
          <cell r="BC173">
            <v>0</v>
          </cell>
          <cell r="BD173">
            <v>0</v>
          </cell>
          <cell r="BE173">
            <v>0</v>
          </cell>
        </row>
        <row r="174">
          <cell r="G174" t="str">
            <v>&lt;Select&gt;</v>
          </cell>
          <cell r="H174" t="str">
            <v>&lt;Select&gt;</v>
          </cell>
          <cell r="P174">
            <v>0</v>
          </cell>
          <cell r="Q174">
            <v>0</v>
          </cell>
          <cell r="R174">
            <v>0</v>
          </cell>
          <cell r="AL174">
            <v>0</v>
          </cell>
          <cell r="AM174">
            <v>0</v>
          </cell>
          <cell r="AN174">
            <v>0</v>
          </cell>
          <cell r="AW174">
            <v>0</v>
          </cell>
          <cell r="AX174">
            <v>0</v>
          </cell>
          <cell r="AY174">
            <v>0</v>
          </cell>
          <cell r="AZ174">
            <v>0</v>
          </cell>
          <cell r="BA174">
            <v>0</v>
          </cell>
          <cell r="BB174">
            <v>0</v>
          </cell>
          <cell r="BC174">
            <v>0</v>
          </cell>
          <cell r="BD174">
            <v>0</v>
          </cell>
          <cell r="BE174">
            <v>0</v>
          </cell>
        </row>
        <row r="175">
          <cell r="G175" t="str">
            <v>&lt;Select&gt;</v>
          </cell>
          <cell r="H175" t="str">
            <v>&lt;Select&gt;</v>
          </cell>
          <cell r="P175">
            <v>0</v>
          </cell>
          <cell r="Q175">
            <v>0</v>
          </cell>
          <cell r="R175">
            <v>0</v>
          </cell>
          <cell r="AL175">
            <v>0</v>
          </cell>
          <cell r="AM175">
            <v>0</v>
          </cell>
          <cell r="AN175">
            <v>0</v>
          </cell>
          <cell r="AW175">
            <v>0</v>
          </cell>
          <cell r="AX175">
            <v>0</v>
          </cell>
          <cell r="AY175">
            <v>0</v>
          </cell>
          <cell r="AZ175">
            <v>0</v>
          </cell>
          <cell r="BA175">
            <v>0</v>
          </cell>
          <cell r="BB175">
            <v>0</v>
          </cell>
          <cell r="BC175">
            <v>0</v>
          </cell>
          <cell r="BD175">
            <v>0</v>
          </cell>
          <cell r="BE175">
            <v>0</v>
          </cell>
        </row>
        <row r="176">
          <cell r="G176" t="str">
            <v>&lt;Select&gt;</v>
          </cell>
          <cell r="H176" t="str">
            <v>&lt;Select&gt;</v>
          </cell>
          <cell r="P176">
            <v>0</v>
          </cell>
          <cell r="Q176">
            <v>0</v>
          </cell>
          <cell r="R176">
            <v>0</v>
          </cell>
          <cell r="AL176">
            <v>0</v>
          </cell>
          <cell r="AM176">
            <v>0</v>
          </cell>
          <cell r="AN176">
            <v>0</v>
          </cell>
          <cell r="AW176">
            <v>0</v>
          </cell>
          <cell r="AX176">
            <v>0</v>
          </cell>
          <cell r="AY176">
            <v>0</v>
          </cell>
          <cell r="AZ176">
            <v>0</v>
          </cell>
          <cell r="BA176">
            <v>0</v>
          </cell>
          <cell r="BB176">
            <v>0</v>
          </cell>
          <cell r="BC176">
            <v>0</v>
          </cell>
          <cell r="BD176">
            <v>0</v>
          </cell>
          <cell r="BE176">
            <v>0</v>
          </cell>
        </row>
        <row r="177">
          <cell r="G177" t="str">
            <v>&lt;Select&gt;</v>
          </cell>
          <cell r="H177" t="str">
            <v>&lt;Select&gt;</v>
          </cell>
          <cell r="P177">
            <v>0</v>
          </cell>
          <cell r="Q177">
            <v>0</v>
          </cell>
          <cell r="R177">
            <v>0</v>
          </cell>
          <cell r="AL177">
            <v>0</v>
          </cell>
          <cell r="AM177">
            <v>0</v>
          </cell>
          <cell r="AN177">
            <v>0</v>
          </cell>
          <cell r="AW177">
            <v>0</v>
          </cell>
          <cell r="AX177">
            <v>0</v>
          </cell>
          <cell r="AY177">
            <v>0</v>
          </cell>
          <cell r="AZ177">
            <v>0</v>
          </cell>
          <cell r="BA177">
            <v>0</v>
          </cell>
          <cell r="BB177">
            <v>0</v>
          </cell>
          <cell r="BC177">
            <v>0</v>
          </cell>
          <cell r="BD177">
            <v>0</v>
          </cell>
          <cell r="BE177">
            <v>0</v>
          </cell>
        </row>
        <row r="178">
          <cell r="G178" t="str">
            <v>&lt;Select&gt;</v>
          </cell>
          <cell r="H178" t="str">
            <v>&lt;Select&gt;</v>
          </cell>
          <cell r="P178">
            <v>0</v>
          </cell>
          <cell r="Q178">
            <v>0</v>
          </cell>
          <cell r="R178">
            <v>0</v>
          </cell>
          <cell r="AL178">
            <v>0</v>
          </cell>
          <cell r="AM178">
            <v>0</v>
          </cell>
          <cell r="AN178">
            <v>0</v>
          </cell>
          <cell r="AW178">
            <v>0</v>
          </cell>
          <cell r="AX178">
            <v>0</v>
          </cell>
          <cell r="AY178">
            <v>0</v>
          </cell>
          <cell r="AZ178">
            <v>0</v>
          </cell>
          <cell r="BA178">
            <v>0</v>
          </cell>
          <cell r="BB178">
            <v>0</v>
          </cell>
          <cell r="BC178">
            <v>0</v>
          </cell>
          <cell r="BD178">
            <v>0</v>
          </cell>
          <cell r="BE178">
            <v>0</v>
          </cell>
        </row>
        <row r="179">
          <cell r="G179" t="str">
            <v>&lt;Select&gt;</v>
          </cell>
          <cell r="H179" t="str">
            <v>&lt;Select&gt;</v>
          </cell>
          <cell r="P179">
            <v>0</v>
          </cell>
          <cell r="Q179">
            <v>0</v>
          </cell>
          <cell r="R179">
            <v>0</v>
          </cell>
          <cell r="AL179">
            <v>0</v>
          </cell>
          <cell r="AM179">
            <v>0</v>
          </cell>
          <cell r="AN179">
            <v>0</v>
          </cell>
          <cell r="AW179">
            <v>0</v>
          </cell>
          <cell r="AX179">
            <v>0</v>
          </cell>
          <cell r="AY179">
            <v>0</v>
          </cell>
          <cell r="AZ179">
            <v>0</v>
          </cell>
          <cell r="BA179">
            <v>0</v>
          </cell>
          <cell r="BB179">
            <v>0</v>
          </cell>
          <cell r="BC179">
            <v>0</v>
          </cell>
          <cell r="BD179">
            <v>0</v>
          </cell>
          <cell r="BE179">
            <v>0</v>
          </cell>
        </row>
        <row r="180">
          <cell r="G180" t="str">
            <v>&lt;Select&gt;</v>
          </cell>
          <cell r="H180" t="str">
            <v>&lt;Select&gt;</v>
          </cell>
          <cell r="P180">
            <v>0</v>
          </cell>
          <cell r="Q180">
            <v>0</v>
          </cell>
          <cell r="R180">
            <v>0</v>
          </cell>
          <cell r="AL180">
            <v>0</v>
          </cell>
          <cell r="AM180">
            <v>0</v>
          </cell>
          <cell r="AN180">
            <v>0</v>
          </cell>
          <cell r="AW180">
            <v>0</v>
          </cell>
          <cell r="AX180">
            <v>0</v>
          </cell>
          <cell r="AY180">
            <v>0</v>
          </cell>
          <cell r="AZ180">
            <v>0</v>
          </cell>
          <cell r="BA180">
            <v>0</v>
          </cell>
          <cell r="BB180">
            <v>0</v>
          </cell>
          <cell r="BC180">
            <v>0</v>
          </cell>
          <cell r="BD180">
            <v>0</v>
          </cell>
          <cell r="BE180">
            <v>0</v>
          </cell>
        </row>
        <row r="181">
          <cell r="G181" t="str">
            <v>&lt;Select&gt;</v>
          </cell>
          <cell r="H181" t="str">
            <v>&lt;Select&gt;</v>
          </cell>
          <cell r="P181">
            <v>0</v>
          </cell>
          <cell r="Q181">
            <v>0</v>
          </cell>
          <cell r="R181">
            <v>0</v>
          </cell>
          <cell r="AL181">
            <v>0</v>
          </cell>
          <cell r="AM181">
            <v>0</v>
          </cell>
          <cell r="AN181">
            <v>0</v>
          </cell>
          <cell r="AW181">
            <v>0</v>
          </cell>
          <cell r="AX181">
            <v>0</v>
          </cell>
          <cell r="AY181">
            <v>0</v>
          </cell>
          <cell r="AZ181">
            <v>0</v>
          </cell>
          <cell r="BA181">
            <v>0</v>
          </cell>
          <cell r="BB181">
            <v>0</v>
          </cell>
          <cell r="BC181">
            <v>0</v>
          </cell>
          <cell r="BD181">
            <v>0</v>
          </cell>
          <cell r="BE181">
            <v>0</v>
          </cell>
        </row>
        <row r="182">
          <cell r="G182" t="str">
            <v>&lt;Select&gt;</v>
          </cell>
          <cell r="H182" t="str">
            <v>&lt;Select&gt;</v>
          </cell>
          <cell r="P182">
            <v>0</v>
          </cell>
          <cell r="Q182">
            <v>0</v>
          </cell>
          <cell r="R182">
            <v>0</v>
          </cell>
          <cell r="AL182">
            <v>0</v>
          </cell>
          <cell r="AM182">
            <v>0</v>
          </cell>
          <cell r="AN182">
            <v>0</v>
          </cell>
          <cell r="AW182">
            <v>0</v>
          </cell>
          <cell r="AX182">
            <v>0</v>
          </cell>
          <cell r="AY182">
            <v>0</v>
          </cell>
          <cell r="AZ182">
            <v>0</v>
          </cell>
          <cell r="BA182">
            <v>0</v>
          </cell>
          <cell r="BB182">
            <v>0</v>
          </cell>
          <cell r="BC182">
            <v>0</v>
          </cell>
          <cell r="BD182">
            <v>0</v>
          </cell>
          <cell r="BE182">
            <v>0</v>
          </cell>
        </row>
        <row r="183">
          <cell r="G183" t="str">
            <v>&lt;Select&gt;</v>
          </cell>
          <cell r="H183" t="str">
            <v>&lt;Select&gt;</v>
          </cell>
          <cell r="P183">
            <v>0</v>
          </cell>
          <cell r="Q183">
            <v>0</v>
          </cell>
          <cell r="R183">
            <v>0</v>
          </cell>
          <cell r="AL183">
            <v>0</v>
          </cell>
          <cell r="AM183">
            <v>0</v>
          </cell>
          <cell r="AN183">
            <v>0</v>
          </cell>
          <cell r="AW183">
            <v>0</v>
          </cell>
          <cell r="AX183">
            <v>0</v>
          </cell>
          <cell r="AY183">
            <v>0</v>
          </cell>
          <cell r="AZ183">
            <v>0</v>
          </cell>
          <cell r="BA183">
            <v>0</v>
          </cell>
          <cell r="BB183">
            <v>0</v>
          </cell>
          <cell r="BC183">
            <v>0</v>
          </cell>
          <cell r="BD183">
            <v>0</v>
          </cell>
          <cell r="BE183">
            <v>0</v>
          </cell>
        </row>
        <row r="184">
          <cell r="G184" t="str">
            <v>&lt;Select&gt;</v>
          </cell>
          <cell r="H184" t="str">
            <v>&lt;Select&gt;</v>
          </cell>
          <cell r="P184">
            <v>0</v>
          </cell>
          <cell r="Q184">
            <v>0</v>
          </cell>
          <cell r="R184">
            <v>0</v>
          </cell>
          <cell r="AL184">
            <v>0</v>
          </cell>
          <cell r="AM184">
            <v>0</v>
          </cell>
          <cell r="AN184">
            <v>0</v>
          </cell>
          <cell r="AW184">
            <v>0</v>
          </cell>
          <cell r="AX184">
            <v>0</v>
          </cell>
          <cell r="AY184">
            <v>0</v>
          </cell>
          <cell r="AZ184">
            <v>0</v>
          </cell>
          <cell r="BA184">
            <v>0</v>
          </cell>
          <cell r="BB184">
            <v>0</v>
          </cell>
          <cell r="BC184">
            <v>0</v>
          </cell>
          <cell r="BD184">
            <v>0</v>
          </cell>
          <cell r="BE184">
            <v>0</v>
          </cell>
        </row>
        <row r="185">
          <cell r="G185" t="str">
            <v>&lt;Select&gt;</v>
          </cell>
          <cell r="H185" t="str">
            <v>&lt;Select&gt;</v>
          </cell>
          <cell r="P185">
            <v>0</v>
          </cell>
          <cell r="Q185">
            <v>0</v>
          </cell>
          <cell r="R185">
            <v>0</v>
          </cell>
          <cell r="AL185">
            <v>0</v>
          </cell>
          <cell r="AM185">
            <v>0</v>
          </cell>
          <cell r="AN185">
            <v>0</v>
          </cell>
          <cell r="AW185">
            <v>0</v>
          </cell>
          <cell r="AX185">
            <v>0</v>
          </cell>
          <cell r="AY185">
            <v>0</v>
          </cell>
          <cell r="AZ185">
            <v>0</v>
          </cell>
          <cell r="BA185">
            <v>0</v>
          </cell>
          <cell r="BB185">
            <v>0</v>
          </cell>
          <cell r="BC185">
            <v>0</v>
          </cell>
          <cell r="BD185">
            <v>0</v>
          </cell>
          <cell r="BE185">
            <v>0</v>
          </cell>
        </row>
        <row r="186">
          <cell r="G186" t="str">
            <v>&lt;Select&gt;</v>
          </cell>
          <cell r="H186" t="str">
            <v>&lt;Select&gt;</v>
          </cell>
          <cell r="P186">
            <v>0</v>
          </cell>
          <cell r="Q186">
            <v>0</v>
          </cell>
          <cell r="R186">
            <v>0</v>
          </cell>
          <cell r="AL186">
            <v>0</v>
          </cell>
          <cell r="AM186">
            <v>0</v>
          </cell>
          <cell r="AN186">
            <v>0</v>
          </cell>
          <cell r="AW186">
            <v>0</v>
          </cell>
          <cell r="AX186">
            <v>0</v>
          </cell>
          <cell r="AY186">
            <v>0</v>
          </cell>
          <cell r="AZ186">
            <v>0</v>
          </cell>
          <cell r="BA186">
            <v>0</v>
          </cell>
          <cell r="BB186">
            <v>0</v>
          </cell>
          <cell r="BC186">
            <v>0</v>
          </cell>
          <cell r="BD186">
            <v>0</v>
          </cell>
          <cell r="BE186">
            <v>0</v>
          </cell>
        </row>
        <row r="187">
          <cell r="G187" t="str">
            <v>&lt;Select&gt;</v>
          </cell>
          <cell r="H187" t="str">
            <v>&lt;Select&gt;</v>
          </cell>
          <cell r="P187">
            <v>0</v>
          </cell>
          <cell r="Q187">
            <v>0</v>
          </cell>
          <cell r="R187">
            <v>0</v>
          </cell>
          <cell r="AL187">
            <v>0</v>
          </cell>
          <cell r="AM187">
            <v>0</v>
          </cell>
          <cell r="AN187">
            <v>0</v>
          </cell>
          <cell r="AW187">
            <v>0</v>
          </cell>
          <cell r="AX187">
            <v>0</v>
          </cell>
          <cell r="AY187">
            <v>0</v>
          </cell>
          <cell r="AZ187">
            <v>0</v>
          </cell>
          <cell r="BA187">
            <v>0</v>
          </cell>
          <cell r="BB187">
            <v>0</v>
          </cell>
          <cell r="BC187">
            <v>0</v>
          </cell>
          <cell r="BD187">
            <v>0</v>
          </cell>
          <cell r="BE187">
            <v>0</v>
          </cell>
        </row>
        <row r="188">
          <cell r="G188" t="str">
            <v>&lt;Select&gt;</v>
          </cell>
          <cell r="H188" t="str">
            <v>&lt;Select&gt;</v>
          </cell>
          <cell r="P188">
            <v>0</v>
          </cell>
          <cell r="Q188">
            <v>0</v>
          </cell>
          <cell r="R188">
            <v>0</v>
          </cell>
          <cell r="AL188">
            <v>0</v>
          </cell>
          <cell r="AM188">
            <v>0</v>
          </cell>
          <cell r="AN188">
            <v>0</v>
          </cell>
          <cell r="AW188">
            <v>0</v>
          </cell>
          <cell r="AX188">
            <v>0</v>
          </cell>
          <cell r="AY188">
            <v>0</v>
          </cell>
          <cell r="AZ188">
            <v>0</v>
          </cell>
          <cell r="BA188">
            <v>0</v>
          </cell>
          <cell r="BB188">
            <v>0</v>
          </cell>
          <cell r="BC188">
            <v>0</v>
          </cell>
          <cell r="BD188">
            <v>0</v>
          </cell>
          <cell r="BE188">
            <v>0</v>
          </cell>
        </row>
        <row r="189">
          <cell r="G189" t="str">
            <v>&lt;Select&gt;</v>
          </cell>
          <cell r="H189" t="str">
            <v>&lt;Select&gt;</v>
          </cell>
          <cell r="P189">
            <v>0</v>
          </cell>
          <cell r="Q189">
            <v>0</v>
          </cell>
          <cell r="R189">
            <v>0</v>
          </cell>
          <cell r="AL189">
            <v>0</v>
          </cell>
          <cell r="AM189">
            <v>0</v>
          </cell>
          <cell r="AN189">
            <v>0</v>
          </cell>
          <cell r="AW189">
            <v>0</v>
          </cell>
          <cell r="AX189">
            <v>0</v>
          </cell>
          <cell r="AY189">
            <v>0</v>
          </cell>
          <cell r="AZ189">
            <v>0</v>
          </cell>
          <cell r="BA189">
            <v>0</v>
          </cell>
          <cell r="BB189">
            <v>0</v>
          </cell>
          <cell r="BC189">
            <v>0</v>
          </cell>
          <cell r="BD189">
            <v>0</v>
          </cell>
          <cell r="BE189">
            <v>0</v>
          </cell>
        </row>
        <row r="190">
          <cell r="G190" t="str">
            <v>&lt;Select&gt;</v>
          </cell>
          <cell r="H190" t="str">
            <v>&lt;Select&gt;</v>
          </cell>
          <cell r="P190">
            <v>0</v>
          </cell>
          <cell r="Q190">
            <v>0</v>
          </cell>
          <cell r="R190">
            <v>0</v>
          </cell>
          <cell r="AL190">
            <v>0</v>
          </cell>
          <cell r="AM190">
            <v>0</v>
          </cell>
          <cell r="AN190">
            <v>0</v>
          </cell>
          <cell r="AW190">
            <v>0</v>
          </cell>
          <cell r="AX190">
            <v>0</v>
          </cell>
          <cell r="AY190">
            <v>0</v>
          </cell>
          <cell r="AZ190">
            <v>0</v>
          </cell>
          <cell r="BA190">
            <v>0</v>
          </cell>
          <cell r="BB190">
            <v>0</v>
          </cell>
          <cell r="BC190">
            <v>0</v>
          </cell>
          <cell r="BD190">
            <v>0</v>
          </cell>
          <cell r="BE190">
            <v>0</v>
          </cell>
        </row>
        <row r="191">
          <cell r="G191" t="str">
            <v>&lt;Select&gt;</v>
          </cell>
          <cell r="H191" t="str">
            <v>&lt;Select&gt;</v>
          </cell>
          <cell r="P191">
            <v>0</v>
          </cell>
          <cell r="Q191">
            <v>0</v>
          </cell>
          <cell r="R191">
            <v>0</v>
          </cell>
          <cell r="AL191">
            <v>0</v>
          </cell>
          <cell r="AM191">
            <v>0</v>
          </cell>
          <cell r="AN191">
            <v>0</v>
          </cell>
          <cell r="AW191">
            <v>0</v>
          </cell>
          <cell r="AX191">
            <v>0</v>
          </cell>
          <cell r="AY191">
            <v>0</v>
          </cell>
          <cell r="AZ191">
            <v>0</v>
          </cell>
          <cell r="BA191">
            <v>0</v>
          </cell>
          <cell r="BB191">
            <v>0</v>
          </cell>
          <cell r="BC191">
            <v>0</v>
          </cell>
          <cell r="BD191">
            <v>0</v>
          </cell>
          <cell r="BE191">
            <v>0</v>
          </cell>
        </row>
        <row r="192">
          <cell r="G192" t="str">
            <v>&lt;Select&gt;</v>
          </cell>
          <cell r="H192" t="str">
            <v>&lt;Select&gt;</v>
          </cell>
          <cell r="P192">
            <v>0</v>
          </cell>
          <cell r="Q192">
            <v>0</v>
          </cell>
          <cell r="R192">
            <v>0</v>
          </cell>
          <cell r="AL192">
            <v>0</v>
          </cell>
          <cell r="AM192">
            <v>0</v>
          </cell>
          <cell r="AN192">
            <v>0</v>
          </cell>
          <cell r="AW192">
            <v>0</v>
          </cell>
          <cell r="AX192">
            <v>0</v>
          </cell>
          <cell r="AY192">
            <v>0</v>
          </cell>
          <cell r="AZ192">
            <v>0</v>
          </cell>
          <cell r="BA192">
            <v>0</v>
          </cell>
          <cell r="BB192">
            <v>0</v>
          </cell>
          <cell r="BC192">
            <v>0</v>
          </cell>
          <cell r="BD192">
            <v>0</v>
          </cell>
          <cell r="BE192">
            <v>0</v>
          </cell>
        </row>
        <row r="193">
          <cell r="G193" t="str">
            <v>&lt;Select&gt;</v>
          </cell>
          <cell r="H193" t="str">
            <v>&lt;Select&gt;</v>
          </cell>
          <cell r="P193">
            <v>0</v>
          </cell>
          <cell r="Q193">
            <v>0</v>
          </cell>
          <cell r="R193">
            <v>0</v>
          </cell>
          <cell r="AL193">
            <v>0</v>
          </cell>
          <cell r="AM193">
            <v>0</v>
          </cell>
          <cell r="AN193">
            <v>0</v>
          </cell>
          <cell r="AW193">
            <v>0</v>
          </cell>
          <cell r="AX193">
            <v>0</v>
          </cell>
          <cell r="AY193">
            <v>0</v>
          </cell>
          <cell r="AZ193">
            <v>0</v>
          </cell>
          <cell r="BA193">
            <v>0</v>
          </cell>
          <cell r="BB193">
            <v>0</v>
          </cell>
          <cell r="BC193">
            <v>0</v>
          </cell>
          <cell r="BD193">
            <v>0</v>
          </cell>
          <cell r="BE193">
            <v>0</v>
          </cell>
        </row>
        <row r="194">
          <cell r="G194" t="str">
            <v>&lt;Select&gt;</v>
          </cell>
          <cell r="H194" t="str">
            <v>&lt;Select&gt;</v>
          </cell>
          <cell r="P194">
            <v>0</v>
          </cell>
          <cell r="Q194">
            <v>0</v>
          </cell>
          <cell r="R194">
            <v>0</v>
          </cell>
          <cell r="AL194">
            <v>0</v>
          </cell>
          <cell r="AM194">
            <v>0</v>
          </cell>
          <cell r="AN194">
            <v>0</v>
          </cell>
          <cell r="AW194">
            <v>0</v>
          </cell>
          <cell r="AX194">
            <v>0</v>
          </cell>
          <cell r="AY194">
            <v>0</v>
          </cell>
          <cell r="AZ194">
            <v>0</v>
          </cell>
          <cell r="BA194">
            <v>0</v>
          </cell>
          <cell r="BB194">
            <v>0</v>
          </cell>
          <cell r="BC194">
            <v>0</v>
          </cell>
          <cell r="BD194">
            <v>0</v>
          </cell>
          <cell r="BE194">
            <v>0</v>
          </cell>
        </row>
        <row r="195">
          <cell r="G195" t="str">
            <v>&lt;Select&gt;</v>
          </cell>
          <cell r="H195" t="str">
            <v>&lt;Select&gt;</v>
          </cell>
          <cell r="P195">
            <v>0</v>
          </cell>
          <cell r="Q195">
            <v>0</v>
          </cell>
          <cell r="R195">
            <v>0</v>
          </cell>
          <cell r="AL195">
            <v>0</v>
          </cell>
          <cell r="AM195">
            <v>0</v>
          </cell>
          <cell r="AN195">
            <v>0</v>
          </cell>
          <cell r="AW195">
            <v>0</v>
          </cell>
          <cell r="AX195">
            <v>0</v>
          </cell>
          <cell r="AY195">
            <v>0</v>
          </cell>
          <cell r="AZ195">
            <v>0</v>
          </cell>
          <cell r="BA195">
            <v>0</v>
          </cell>
          <cell r="BB195">
            <v>0</v>
          </cell>
          <cell r="BC195">
            <v>0</v>
          </cell>
          <cell r="BD195">
            <v>0</v>
          </cell>
          <cell r="BE195">
            <v>0</v>
          </cell>
        </row>
        <row r="196">
          <cell r="G196" t="str">
            <v>&lt;Select&gt;</v>
          </cell>
          <cell r="H196" t="str">
            <v>&lt;Select&gt;</v>
          </cell>
          <cell r="P196">
            <v>0</v>
          </cell>
          <cell r="Q196">
            <v>0</v>
          </cell>
          <cell r="R196">
            <v>0</v>
          </cell>
          <cell r="AL196">
            <v>0</v>
          </cell>
          <cell r="AM196">
            <v>0</v>
          </cell>
          <cell r="AN196">
            <v>0</v>
          </cell>
          <cell r="AW196">
            <v>0</v>
          </cell>
          <cell r="AX196">
            <v>0</v>
          </cell>
          <cell r="AY196">
            <v>0</v>
          </cell>
          <cell r="AZ196">
            <v>0</v>
          </cell>
          <cell r="BA196">
            <v>0</v>
          </cell>
          <cell r="BB196">
            <v>0</v>
          </cell>
          <cell r="BC196">
            <v>0</v>
          </cell>
          <cell r="BD196">
            <v>0</v>
          </cell>
          <cell r="BE196">
            <v>0</v>
          </cell>
        </row>
        <row r="197">
          <cell r="G197" t="str">
            <v>&lt;Select&gt;</v>
          </cell>
          <cell r="H197" t="str">
            <v>&lt;Select&gt;</v>
          </cell>
          <cell r="P197">
            <v>0</v>
          </cell>
          <cell r="Q197">
            <v>0</v>
          </cell>
          <cell r="R197">
            <v>0</v>
          </cell>
          <cell r="AL197">
            <v>0</v>
          </cell>
          <cell r="AM197">
            <v>0</v>
          </cell>
          <cell r="AN197">
            <v>0</v>
          </cell>
          <cell r="AW197">
            <v>0</v>
          </cell>
          <cell r="AX197">
            <v>0</v>
          </cell>
          <cell r="AY197">
            <v>0</v>
          </cell>
          <cell r="AZ197">
            <v>0</v>
          </cell>
          <cell r="BA197">
            <v>0</v>
          </cell>
          <cell r="BB197">
            <v>0</v>
          </cell>
          <cell r="BC197">
            <v>0</v>
          </cell>
          <cell r="BD197">
            <v>0</v>
          </cell>
          <cell r="BE197">
            <v>0</v>
          </cell>
        </row>
        <row r="198">
          <cell r="G198" t="str">
            <v>&lt;Select&gt;</v>
          </cell>
          <cell r="H198" t="str">
            <v>&lt;Select&gt;</v>
          </cell>
          <cell r="P198">
            <v>0</v>
          </cell>
          <cell r="Q198">
            <v>0</v>
          </cell>
          <cell r="R198">
            <v>0</v>
          </cell>
          <cell r="AL198">
            <v>0</v>
          </cell>
          <cell r="AM198">
            <v>0</v>
          </cell>
          <cell r="AN198">
            <v>0</v>
          </cell>
          <cell r="AW198">
            <v>0</v>
          </cell>
          <cell r="AX198">
            <v>0</v>
          </cell>
          <cell r="AY198">
            <v>0</v>
          </cell>
          <cell r="AZ198">
            <v>0</v>
          </cell>
          <cell r="BA198">
            <v>0</v>
          </cell>
          <cell r="BB198">
            <v>0</v>
          </cell>
          <cell r="BC198">
            <v>0</v>
          </cell>
          <cell r="BD198">
            <v>0</v>
          </cell>
          <cell r="BE198">
            <v>0</v>
          </cell>
        </row>
        <row r="199">
          <cell r="G199" t="str">
            <v>&lt;Select&gt;</v>
          </cell>
          <cell r="H199" t="str">
            <v>&lt;Select&gt;</v>
          </cell>
          <cell r="P199">
            <v>0</v>
          </cell>
          <cell r="Q199">
            <v>0</v>
          </cell>
          <cell r="R199">
            <v>0</v>
          </cell>
          <cell r="AL199">
            <v>0</v>
          </cell>
          <cell r="AM199">
            <v>0</v>
          </cell>
          <cell r="AN199">
            <v>0</v>
          </cell>
          <cell r="AW199">
            <v>0</v>
          </cell>
          <cell r="AX199">
            <v>0</v>
          </cell>
          <cell r="AY199">
            <v>0</v>
          </cell>
          <cell r="AZ199">
            <v>0</v>
          </cell>
          <cell r="BA199">
            <v>0</v>
          </cell>
          <cell r="BB199">
            <v>0</v>
          </cell>
          <cell r="BC199">
            <v>0</v>
          </cell>
          <cell r="BD199">
            <v>0</v>
          </cell>
          <cell r="BE199">
            <v>0</v>
          </cell>
        </row>
        <row r="200">
          <cell r="G200" t="str">
            <v>&lt;Select&gt;</v>
          </cell>
          <cell r="H200" t="str">
            <v>&lt;Select&gt;</v>
          </cell>
          <cell r="P200">
            <v>0</v>
          </cell>
          <cell r="Q200">
            <v>0</v>
          </cell>
          <cell r="R200">
            <v>0</v>
          </cell>
          <cell r="AL200">
            <v>0</v>
          </cell>
          <cell r="AM200">
            <v>0</v>
          </cell>
          <cell r="AN200">
            <v>0</v>
          </cell>
          <cell r="AW200">
            <v>0</v>
          </cell>
          <cell r="AX200">
            <v>0</v>
          </cell>
          <cell r="AY200">
            <v>0</v>
          </cell>
          <cell r="AZ200">
            <v>0</v>
          </cell>
          <cell r="BA200">
            <v>0</v>
          </cell>
          <cell r="BB200">
            <v>0</v>
          </cell>
          <cell r="BC200">
            <v>0</v>
          </cell>
          <cell r="BD200">
            <v>0</v>
          </cell>
          <cell r="BE200">
            <v>0</v>
          </cell>
        </row>
        <row r="201">
          <cell r="G201" t="str">
            <v>&lt;Select&gt;</v>
          </cell>
          <cell r="H201" t="str">
            <v>&lt;Select&gt;</v>
          </cell>
          <cell r="P201">
            <v>0</v>
          </cell>
          <cell r="Q201">
            <v>0</v>
          </cell>
          <cell r="R201">
            <v>0</v>
          </cell>
          <cell r="AL201">
            <v>0</v>
          </cell>
          <cell r="AM201">
            <v>0</v>
          </cell>
          <cell r="AN201">
            <v>0</v>
          </cell>
          <cell r="AW201">
            <v>0</v>
          </cell>
          <cell r="AX201">
            <v>0</v>
          </cell>
          <cell r="AY201">
            <v>0</v>
          </cell>
          <cell r="AZ201">
            <v>0</v>
          </cell>
          <cell r="BA201">
            <v>0</v>
          </cell>
          <cell r="BB201">
            <v>0</v>
          </cell>
          <cell r="BC201">
            <v>0</v>
          </cell>
          <cell r="BD201">
            <v>0</v>
          </cell>
          <cell r="BE201">
            <v>0</v>
          </cell>
        </row>
        <row r="202">
          <cell r="G202" t="str">
            <v>&lt;Select&gt;</v>
          </cell>
          <cell r="H202" t="str">
            <v>&lt;Select&gt;</v>
          </cell>
          <cell r="P202">
            <v>0</v>
          </cell>
          <cell r="Q202">
            <v>0</v>
          </cell>
          <cell r="R202">
            <v>0</v>
          </cell>
          <cell r="AL202">
            <v>0</v>
          </cell>
          <cell r="AM202">
            <v>0</v>
          </cell>
          <cell r="AN202">
            <v>0</v>
          </cell>
          <cell r="AW202">
            <v>0</v>
          </cell>
          <cell r="AX202">
            <v>0</v>
          </cell>
          <cell r="AY202">
            <v>0</v>
          </cell>
          <cell r="AZ202">
            <v>0</v>
          </cell>
          <cell r="BA202">
            <v>0</v>
          </cell>
          <cell r="BB202">
            <v>0</v>
          </cell>
          <cell r="BC202">
            <v>0</v>
          </cell>
          <cell r="BD202">
            <v>0</v>
          </cell>
          <cell r="BE202">
            <v>0</v>
          </cell>
        </row>
        <row r="203">
          <cell r="G203" t="str">
            <v>&lt;Select&gt;</v>
          </cell>
          <cell r="H203" t="str">
            <v>&lt;Select&gt;</v>
          </cell>
          <cell r="P203">
            <v>0</v>
          </cell>
          <cell r="Q203">
            <v>0</v>
          </cell>
          <cell r="R203">
            <v>0</v>
          </cell>
          <cell r="AL203">
            <v>0</v>
          </cell>
          <cell r="AM203">
            <v>0</v>
          </cell>
          <cell r="AN203">
            <v>0</v>
          </cell>
          <cell r="AW203">
            <v>0</v>
          </cell>
          <cell r="AX203">
            <v>0</v>
          </cell>
          <cell r="AY203">
            <v>0</v>
          </cell>
          <cell r="AZ203">
            <v>0</v>
          </cell>
          <cell r="BA203">
            <v>0</v>
          </cell>
          <cell r="BB203">
            <v>0</v>
          </cell>
          <cell r="BC203">
            <v>0</v>
          </cell>
          <cell r="BD203">
            <v>0</v>
          </cell>
          <cell r="BE203">
            <v>0</v>
          </cell>
        </row>
        <row r="204">
          <cell r="G204" t="str">
            <v>&lt;Select&gt;</v>
          </cell>
          <cell r="H204" t="str">
            <v>&lt;Select&gt;</v>
          </cell>
          <cell r="P204">
            <v>0</v>
          </cell>
          <cell r="Q204">
            <v>0</v>
          </cell>
          <cell r="R204">
            <v>0</v>
          </cell>
          <cell r="AL204">
            <v>0</v>
          </cell>
          <cell r="AM204">
            <v>0</v>
          </cell>
          <cell r="AN204">
            <v>0</v>
          </cell>
          <cell r="AW204">
            <v>0</v>
          </cell>
          <cell r="AX204">
            <v>0</v>
          </cell>
          <cell r="AY204">
            <v>0</v>
          </cell>
          <cell r="AZ204">
            <v>0</v>
          </cell>
          <cell r="BA204">
            <v>0</v>
          </cell>
          <cell r="BB204">
            <v>0</v>
          </cell>
          <cell r="BC204">
            <v>0</v>
          </cell>
          <cell r="BD204">
            <v>0</v>
          </cell>
          <cell r="BE204">
            <v>0</v>
          </cell>
        </row>
        <row r="205">
          <cell r="G205" t="str">
            <v>&lt;Select&gt;</v>
          </cell>
          <cell r="H205" t="str">
            <v>&lt;Select&gt;</v>
          </cell>
          <cell r="P205">
            <v>0</v>
          </cell>
          <cell r="Q205">
            <v>0</v>
          </cell>
          <cell r="R205">
            <v>0</v>
          </cell>
          <cell r="AL205">
            <v>0</v>
          </cell>
          <cell r="AM205">
            <v>0</v>
          </cell>
          <cell r="AN205">
            <v>0</v>
          </cell>
          <cell r="AW205">
            <v>0</v>
          </cell>
          <cell r="AX205">
            <v>0</v>
          </cell>
          <cell r="AY205">
            <v>0</v>
          </cell>
          <cell r="AZ205">
            <v>0</v>
          </cell>
          <cell r="BA205">
            <v>0</v>
          </cell>
          <cell r="BB205">
            <v>0</v>
          </cell>
          <cell r="BC205">
            <v>0</v>
          </cell>
          <cell r="BD205">
            <v>0</v>
          </cell>
          <cell r="BE205">
            <v>0</v>
          </cell>
        </row>
        <row r="206">
          <cell r="G206" t="str">
            <v>&lt;Select&gt;</v>
          </cell>
          <cell r="H206" t="str">
            <v>&lt;Select&gt;</v>
          </cell>
          <cell r="P206">
            <v>0</v>
          </cell>
          <cell r="Q206">
            <v>0</v>
          </cell>
          <cell r="R206">
            <v>0</v>
          </cell>
          <cell r="AL206">
            <v>0</v>
          </cell>
          <cell r="AM206">
            <v>0</v>
          </cell>
          <cell r="AN206">
            <v>0</v>
          </cell>
          <cell r="AW206">
            <v>0</v>
          </cell>
          <cell r="AX206">
            <v>0</v>
          </cell>
          <cell r="AY206">
            <v>0</v>
          </cell>
          <cell r="AZ206">
            <v>0</v>
          </cell>
          <cell r="BA206">
            <v>0</v>
          </cell>
          <cell r="BB206">
            <v>0</v>
          </cell>
          <cell r="BC206">
            <v>0</v>
          </cell>
          <cell r="BD206">
            <v>0</v>
          </cell>
          <cell r="BE206">
            <v>0</v>
          </cell>
        </row>
        <row r="207">
          <cell r="G207" t="str">
            <v>&lt;Select&gt;</v>
          </cell>
          <cell r="H207" t="str">
            <v>&lt;Select&gt;</v>
          </cell>
          <cell r="P207">
            <v>0</v>
          </cell>
          <cell r="Q207">
            <v>0</v>
          </cell>
          <cell r="R207">
            <v>0</v>
          </cell>
          <cell r="AL207">
            <v>0</v>
          </cell>
          <cell r="AM207">
            <v>0</v>
          </cell>
          <cell r="AN207">
            <v>0</v>
          </cell>
          <cell r="AW207">
            <v>0</v>
          </cell>
          <cell r="AX207">
            <v>0</v>
          </cell>
          <cell r="AY207">
            <v>0</v>
          </cell>
          <cell r="AZ207">
            <v>0</v>
          </cell>
          <cell r="BA207">
            <v>0</v>
          </cell>
          <cell r="BB207">
            <v>0</v>
          </cell>
          <cell r="BC207">
            <v>0</v>
          </cell>
          <cell r="BD207">
            <v>0</v>
          </cell>
          <cell r="BE207">
            <v>0</v>
          </cell>
        </row>
        <row r="208">
          <cell r="G208" t="str">
            <v>&lt;Select&gt;</v>
          </cell>
          <cell r="H208" t="str">
            <v>&lt;Select&gt;</v>
          </cell>
          <cell r="P208">
            <v>0</v>
          </cell>
          <cell r="Q208">
            <v>0</v>
          </cell>
          <cell r="R208">
            <v>0</v>
          </cell>
          <cell r="AL208">
            <v>0</v>
          </cell>
          <cell r="AM208">
            <v>0</v>
          </cell>
          <cell r="AN208">
            <v>0</v>
          </cell>
          <cell r="AW208">
            <v>0</v>
          </cell>
          <cell r="AX208">
            <v>0</v>
          </cell>
          <cell r="AY208">
            <v>0</v>
          </cell>
          <cell r="AZ208">
            <v>0</v>
          </cell>
          <cell r="BA208">
            <v>0</v>
          </cell>
          <cell r="BB208">
            <v>0</v>
          </cell>
          <cell r="BC208">
            <v>0</v>
          </cell>
          <cell r="BD208">
            <v>0</v>
          </cell>
          <cell r="BE208">
            <v>0</v>
          </cell>
        </row>
        <row r="209">
          <cell r="G209" t="str">
            <v>&lt;Select&gt;</v>
          </cell>
          <cell r="H209" t="str">
            <v>&lt;Select&gt;</v>
          </cell>
          <cell r="P209">
            <v>0</v>
          </cell>
          <cell r="Q209">
            <v>0</v>
          </cell>
          <cell r="R209">
            <v>0</v>
          </cell>
          <cell r="AL209">
            <v>0</v>
          </cell>
          <cell r="AM209">
            <v>0</v>
          </cell>
          <cell r="AN209">
            <v>0</v>
          </cell>
          <cell r="AW209">
            <v>0</v>
          </cell>
          <cell r="AX209">
            <v>0</v>
          </cell>
          <cell r="AY209">
            <v>0</v>
          </cell>
          <cell r="AZ209">
            <v>0</v>
          </cell>
          <cell r="BA209">
            <v>0</v>
          </cell>
          <cell r="BB209">
            <v>0</v>
          </cell>
          <cell r="BC209">
            <v>0</v>
          </cell>
          <cell r="BD209">
            <v>0</v>
          </cell>
          <cell r="BE209">
            <v>0</v>
          </cell>
        </row>
        <row r="210">
          <cell r="G210" t="str">
            <v>&lt;Select&gt;</v>
          </cell>
          <cell r="H210" t="str">
            <v>&lt;Select&gt;</v>
          </cell>
          <cell r="P210">
            <v>0</v>
          </cell>
          <cell r="Q210">
            <v>0</v>
          </cell>
          <cell r="R210">
            <v>0</v>
          </cell>
          <cell r="AL210">
            <v>0</v>
          </cell>
          <cell r="AM210">
            <v>0</v>
          </cell>
          <cell r="AN210">
            <v>0</v>
          </cell>
          <cell r="AW210">
            <v>0</v>
          </cell>
          <cell r="AX210">
            <v>0</v>
          </cell>
          <cell r="AY210">
            <v>0</v>
          </cell>
          <cell r="AZ210">
            <v>0</v>
          </cell>
          <cell r="BA210">
            <v>0</v>
          </cell>
          <cell r="BB210">
            <v>0</v>
          </cell>
          <cell r="BC210">
            <v>0</v>
          </cell>
          <cell r="BD210">
            <v>0</v>
          </cell>
          <cell r="BE210">
            <v>0</v>
          </cell>
        </row>
        <row r="211">
          <cell r="G211" t="str">
            <v>&lt;Select&gt;</v>
          </cell>
          <cell r="H211" t="str">
            <v>&lt;Select&gt;</v>
          </cell>
          <cell r="P211">
            <v>0</v>
          </cell>
          <cell r="Q211">
            <v>0</v>
          </cell>
          <cell r="R211">
            <v>0</v>
          </cell>
          <cell r="AL211">
            <v>0</v>
          </cell>
          <cell r="AM211">
            <v>0</v>
          </cell>
          <cell r="AN211">
            <v>0</v>
          </cell>
          <cell r="AW211">
            <v>0</v>
          </cell>
          <cell r="AX211">
            <v>0</v>
          </cell>
          <cell r="AY211">
            <v>0</v>
          </cell>
          <cell r="AZ211">
            <v>0</v>
          </cell>
          <cell r="BA211">
            <v>0</v>
          </cell>
          <cell r="BB211">
            <v>0</v>
          </cell>
          <cell r="BC211">
            <v>0</v>
          </cell>
          <cell r="BD211">
            <v>0</v>
          </cell>
          <cell r="BE211">
            <v>0</v>
          </cell>
        </row>
        <row r="212">
          <cell r="G212" t="str">
            <v>&lt;Select&gt;</v>
          </cell>
          <cell r="H212" t="str">
            <v>&lt;Select&gt;</v>
          </cell>
          <cell r="P212">
            <v>0</v>
          </cell>
          <cell r="Q212">
            <v>0</v>
          </cell>
          <cell r="R212">
            <v>0</v>
          </cell>
          <cell r="AL212">
            <v>0</v>
          </cell>
          <cell r="AM212">
            <v>0</v>
          </cell>
          <cell r="AN212">
            <v>0</v>
          </cell>
          <cell r="AW212">
            <v>0</v>
          </cell>
          <cell r="AX212">
            <v>0</v>
          </cell>
          <cell r="AY212">
            <v>0</v>
          </cell>
          <cell r="AZ212">
            <v>0</v>
          </cell>
          <cell r="BA212">
            <v>0</v>
          </cell>
          <cell r="BB212">
            <v>0</v>
          </cell>
          <cell r="BC212">
            <v>0</v>
          </cell>
          <cell r="BD212">
            <v>0</v>
          </cell>
          <cell r="BE212">
            <v>0</v>
          </cell>
        </row>
        <row r="213">
          <cell r="G213" t="str">
            <v>&lt;Select&gt;</v>
          </cell>
          <cell r="H213" t="str">
            <v>&lt;Select&gt;</v>
          </cell>
          <cell r="P213">
            <v>0</v>
          </cell>
          <cell r="Q213">
            <v>0</v>
          </cell>
          <cell r="R213">
            <v>0</v>
          </cell>
          <cell r="AL213">
            <v>0</v>
          </cell>
          <cell r="AM213">
            <v>0</v>
          </cell>
          <cell r="AN213">
            <v>0</v>
          </cell>
          <cell r="AW213">
            <v>0</v>
          </cell>
          <cell r="AX213">
            <v>0</v>
          </cell>
          <cell r="AY213">
            <v>0</v>
          </cell>
          <cell r="AZ213">
            <v>0</v>
          </cell>
          <cell r="BA213">
            <v>0</v>
          </cell>
          <cell r="BB213">
            <v>0</v>
          </cell>
          <cell r="BC213">
            <v>0</v>
          </cell>
          <cell r="BD213">
            <v>0</v>
          </cell>
          <cell r="BE213">
            <v>0</v>
          </cell>
        </row>
        <row r="214">
          <cell r="G214" t="str">
            <v>&lt;Select&gt;</v>
          </cell>
          <cell r="H214" t="str">
            <v>&lt;Select&gt;</v>
          </cell>
          <cell r="P214">
            <v>0</v>
          </cell>
          <cell r="Q214">
            <v>0</v>
          </cell>
          <cell r="R214">
            <v>0</v>
          </cell>
          <cell r="AL214">
            <v>0</v>
          </cell>
          <cell r="AM214">
            <v>0</v>
          </cell>
          <cell r="AN214">
            <v>0</v>
          </cell>
          <cell r="AW214">
            <v>0</v>
          </cell>
          <cell r="AX214">
            <v>0</v>
          </cell>
          <cell r="AY214">
            <v>0</v>
          </cell>
          <cell r="AZ214">
            <v>0</v>
          </cell>
          <cell r="BA214">
            <v>0</v>
          </cell>
          <cell r="BB214">
            <v>0</v>
          </cell>
          <cell r="BC214">
            <v>0</v>
          </cell>
          <cell r="BD214">
            <v>0</v>
          </cell>
          <cell r="BE214">
            <v>0</v>
          </cell>
        </row>
        <row r="215">
          <cell r="G215" t="str">
            <v>&lt;Select&gt;</v>
          </cell>
          <cell r="H215" t="str">
            <v>&lt;Select&gt;</v>
          </cell>
          <cell r="P215">
            <v>0</v>
          </cell>
          <cell r="Q215">
            <v>0</v>
          </cell>
          <cell r="R215">
            <v>0</v>
          </cell>
          <cell r="AL215">
            <v>0</v>
          </cell>
          <cell r="AM215">
            <v>0</v>
          </cell>
          <cell r="AN215">
            <v>0</v>
          </cell>
          <cell r="AW215">
            <v>0</v>
          </cell>
          <cell r="AX215">
            <v>0</v>
          </cell>
          <cell r="AY215">
            <v>0</v>
          </cell>
          <cell r="AZ215">
            <v>0</v>
          </cell>
          <cell r="BA215">
            <v>0</v>
          </cell>
          <cell r="BB215">
            <v>0</v>
          </cell>
          <cell r="BC215">
            <v>0</v>
          </cell>
          <cell r="BD215">
            <v>0</v>
          </cell>
          <cell r="BE215">
            <v>0</v>
          </cell>
        </row>
        <row r="216">
          <cell r="G216" t="str">
            <v>&lt;Select&gt;</v>
          </cell>
          <cell r="H216" t="str">
            <v>&lt;Select&gt;</v>
          </cell>
          <cell r="P216">
            <v>0</v>
          </cell>
          <cell r="Q216">
            <v>0</v>
          </cell>
          <cell r="R216">
            <v>0</v>
          </cell>
          <cell r="AL216">
            <v>0</v>
          </cell>
          <cell r="AM216">
            <v>0</v>
          </cell>
          <cell r="AN216">
            <v>0</v>
          </cell>
          <cell r="AW216">
            <v>0</v>
          </cell>
          <cell r="AX216">
            <v>0</v>
          </cell>
          <cell r="AY216">
            <v>0</v>
          </cell>
          <cell r="AZ216">
            <v>0</v>
          </cell>
          <cell r="BA216">
            <v>0</v>
          </cell>
          <cell r="BB216">
            <v>0</v>
          </cell>
          <cell r="BC216">
            <v>0</v>
          </cell>
          <cell r="BD216">
            <v>0</v>
          </cell>
          <cell r="BE216">
            <v>0</v>
          </cell>
        </row>
        <row r="217">
          <cell r="G217" t="str">
            <v>&lt;Select&gt;</v>
          </cell>
          <cell r="H217" t="str">
            <v>&lt;Select&gt;</v>
          </cell>
          <cell r="P217">
            <v>0</v>
          </cell>
          <cell r="Q217">
            <v>0</v>
          </cell>
          <cell r="R217">
            <v>0</v>
          </cell>
          <cell r="AL217">
            <v>0</v>
          </cell>
          <cell r="AM217">
            <v>0</v>
          </cell>
          <cell r="AN217">
            <v>0</v>
          </cell>
          <cell r="AW217">
            <v>0</v>
          </cell>
          <cell r="AX217">
            <v>0</v>
          </cell>
          <cell r="AY217">
            <v>0</v>
          </cell>
          <cell r="AZ217">
            <v>0</v>
          </cell>
          <cell r="BA217">
            <v>0</v>
          </cell>
          <cell r="BB217">
            <v>0</v>
          </cell>
          <cell r="BC217">
            <v>0</v>
          </cell>
          <cell r="BD217">
            <v>0</v>
          </cell>
          <cell r="BE217">
            <v>0</v>
          </cell>
        </row>
        <row r="218">
          <cell r="G218" t="str">
            <v>&lt;Select&gt;</v>
          </cell>
          <cell r="H218" t="str">
            <v>&lt;Select&gt;</v>
          </cell>
          <cell r="P218">
            <v>0</v>
          </cell>
          <cell r="Q218">
            <v>0</v>
          </cell>
          <cell r="R218">
            <v>0</v>
          </cell>
          <cell r="AL218">
            <v>0</v>
          </cell>
          <cell r="AM218">
            <v>0</v>
          </cell>
          <cell r="AN218">
            <v>0</v>
          </cell>
          <cell r="AW218">
            <v>0</v>
          </cell>
          <cell r="AX218">
            <v>0</v>
          </cell>
          <cell r="AY218">
            <v>0</v>
          </cell>
          <cell r="AZ218">
            <v>0</v>
          </cell>
          <cell r="BA218">
            <v>0</v>
          </cell>
          <cell r="BB218">
            <v>0</v>
          </cell>
          <cell r="BC218">
            <v>0</v>
          </cell>
          <cell r="BD218">
            <v>0</v>
          </cell>
          <cell r="BE218">
            <v>0</v>
          </cell>
        </row>
        <row r="219">
          <cell r="G219" t="str">
            <v>&lt;Select&gt;</v>
          </cell>
          <cell r="H219" t="str">
            <v>&lt;Select&gt;</v>
          </cell>
          <cell r="P219">
            <v>0</v>
          </cell>
          <cell r="Q219">
            <v>0</v>
          </cell>
          <cell r="R219">
            <v>0</v>
          </cell>
          <cell r="AL219">
            <v>0</v>
          </cell>
          <cell r="AM219">
            <v>0</v>
          </cell>
          <cell r="AN219">
            <v>0</v>
          </cell>
          <cell r="AW219">
            <v>0</v>
          </cell>
          <cell r="AX219">
            <v>0</v>
          </cell>
          <cell r="AY219">
            <v>0</v>
          </cell>
          <cell r="AZ219">
            <v>0</v>
          </cell>
          <cell r="BA219">
            <v>0</v>
          </cell>
          <cell r="BB219">
            <v>0</v>
          </cell>
          <cell r="BC219">
            <v>0</v>
          </cell>
          <cell r="BD219">
            <v>0</v>
          </cell>
          <cell r="BE219">
            <v>0</v>
          </cell>
        </row>
        <row r="220">
          <cell r="G220" t="str">
            <v>&lt;Select&gt;</v>
          </cell>
          <cell r="H220" t="str">
            <v>&lt;Select&gt;</v>
          </cell>
          <cell r="P220">
            <v>0</v>
          </cell>
          <cell r="Q220">
            <v>0</v>
          </cell>
          <cell r="R220">
            <v>0</v>
          </cell>
          <cell r="AL220">
            <v>0</v>
          </cell>
          <cell r="AM220">
            <v>0</v>
          </cell>
          <cell r="AN220">
            <v>0</v>
          </cell>
          <cell r="AW220">
            <v>0</v>
          </cell>
          <cell r="AX220">
            <v>0</v>
          </cell>
          <cell r="AY220">
            <v>0</v>
          </cell>
          <cell r="AZ220">
            <v>0</v>
          </cell>
          <cell r="BA220">
            <v>0</v>
          </cell>
          <cell r="BB220">
            <v>0</v>
          </cell>
          <cell r="BC220">
            <v>0</v>
          </cell>
          <cell r="BD220">
            <v>0</v>
          </cell>
          <cell r="BE220">
            <v>0</v>
          </cell>
        </row>
        <row r="221">
          <cell r="G221" t="str">
            <v>&lt;Select&gt;</v>
          </cell>
          <cell r="H221" t="str">
            <v>&lt;Select&gt;</v>
          </cell>
          <cell r="P221">
            <v>0</v>
          </cell>
          <cell r="Q221">
            <v>0</v>
          </cell>
          <cell r="R221">
            <v>0</v>
          </cell>
          <cell r="AL221">
            <v>0</v>
          </cell>
          <cell r="AM221">
            <v>0</v>
          </cell>
          <cell r="AN221">
            <v>0</v>
          </cell>
          <cell r="AW221">
            <v>0</v>
          </cell>
          <cell r="AX221">
            <v>0</v>
          </cell>
          <cell r="AY221">
            <v>0</v>
          </cell>
          <cell r="AZ221">
            <v>0</v>
          </cell>
          <cell r="BA221">
            <v>0</v>
          </cell>
          <cell r="BB221">
            <v>0</v>
          </cell>
          <cell r="BC221">
            <v>0</v>
          </cell>
          <cell r="BD221">
            <v>0</v>
          </cell>
          <cell r="BE221">
            <v>0</v>
          </cell>
        </row>
        <row r="222">
          <cell r="G222" t="str">
            <v>&lt;Select&gt;</v>
          </cell>
          <cell r="H222" t="str">
            <v>&lt;Select&gt;</v>
          </cell>
          <cell r="P222">
            <v>0</v>
          </cell>
          <cell r="Q222">
            <v>0</v>
          </cell>
          <cell r="R222">
            <v>0</v>
          </cell>
          <cell r="AL222">
            <v>0</v>
          </cell>
          <cell r="AM222">
            <v>0</v>
          </cell>
          <cell r="AN222">
            <v>0</v>
          </cell>
          <cell r="AW222">
            <v>0</v>
          </cell>
          <cell r="AX222">
            <v>0</v>
          </cell>
          <cell r="AY222">
            <v>0</v>
          </cell>
          <cell r="AZ222">
            <v>0</v>
          </cell>
          <cell r="BA222">
            <v>0</v>
          </cell>
          <cell r="BB222">
            <v>0</v>
          </cell>
          <cell r="BC222">
            <v>0</v>
          </cell>
          <cell r="BD222">
            <v>0</v>
          </cell>
          <cell r="BE222">
            <v>0</v>
          </cell>
        </row>
        <row r="223">
          <cell r="G223" t="str">
            <v>&lt;Select&gt;</v>
          </cell>
          <cell r="H223" t="str">
            <v>&lt;Select&gt;</v>
          </cell>
          <cell r="P223">
            <v>0</v>
          </cell>
          <cell r="Q223">
            <v>0</v>
          </cell>
          <cell r="R223">
            <v>0</v>
          </cell>
          <cell r="AL223">
            <v>0</v>
          </cell>
          <cell r="AM223">
            <v>0</v>
          </cell>
          <cell r="AN223">
            <v>0</v>
          </cell>
          <cell r="AW223">
            <v>0</v>
          </cell>
          <cell r="AX223">
            <v>0</v>
          </cell>
          <cell r="AY223">
            <v>0</v>
          </cell>
          <cell r="AZ223">
            <v>0</v>
          </cell>
          <cell r="BA223">
            <v>0</v>
          </cell>
          <cell r="BB223">
            <v>0</v>
          </cell>
          <cell r="BC223">
            <v>0</v>
          </cell>
          <cell r="BD223">
            <v>0</v>
          </cell>
          <cell r="BE223">
            <v>0</v>
          </cell>
        </row>
        <row r="224">
          <cell r="G224" t="str">
            <v>&lt;Select&gt;</v>
          </cell>
          <cell r="H224" t="str">
            <v>&lt;Select&gt;</v>
          </cell>
          <cell r="P224">
            <v>0</v>
          </cell>
          <cell r="Q224">
            <v>0</v>
          </cell>
          <cell r="R224">
            <v>0</v>
          </cell>
          <cell r="AL224">
            <v>0</v>
          </cell>
          <cell r="AM224">
            <v>0</v>
          </cell>
          <cell r="AN224">
            <v>0</v>
          </cell>
          <cell r="AW224">
            <v>0</v>
          </cell>
          <cell r="AX224">
            <v>0</v>
          </cell>
          <cell r="AY224">
            <v>0</v>
          </cell>
          <cell r="AZ224">
            <v>0</v>
          </cell>
          <cell r="BA224">
            <v>0</v>
          </cell>
          <cell r="BB224">
            <v>0</v>
          </cell>
          <cell r="BC224">
            <v>0</v>
          </cell>
          <cell r="BD224">
            <v>0</v>
          </cell>
          <cell r="BE224">
            <v>0</v>
          </cell>
        </row>
        <row r="225">
          <cell r="G225" t="str">
            <v>&lt;Select&gt;</v>
          </cell>
          <cell r="H225" t="str">
            <v>&lt;Select&gt;</v>
          </cell>
          <cell r="P225">
            <v>0</v>
          </cell>
          <cell r="Q225">
            <v>0</v>
          </cell>
          <cell r="R225">
            <v>0</v>
          </cell>
          <cell r="AL225">
            <v>0</v>
          </cell>
          <cell r="AM225">
            <v>0</v>
          </cell>
          <cell r="AN225">
            <v>0</v>
          </cell>
          <cell r="AW225">
            <v>0</v>
          </cell>
          <cell r="AX225">
            <v>0</v>
          </cell>
          <cell r="AY225">
            <v>0</v>
          </cell>
          <cell r="AZ225">
            <v>0</v>
          </cell>
          <cell r="BA225">
            <v>0</v>
          </cell>
          <cell r="BB225">
            <v>0</v>
          </cell>
          <cell r="BC225">
            <v>0</v>
          </cell>
          <cell r="BD225">
            <v>0</v>
          </cell>
          <cell r="BE225">
            <v>0</v>
          </cell>
        </row>
        <row r="226">
          <cell r="G226" t="str">
            <v>&lt;Select&gt;</v>
          </cell>
          <cell r="H226" t="str">
            <v>&lt;Select&gt;</v>
          </cell>
          <cell r="P226">
            <v>0</v>
          </cell>
          <cell r="Q226">
            <v>0</v>
          </cell>
          <cell r="R226">
            <v>0</v>
          </cell>
          <cell r="AL226">
            <v>0</v>
          </cell>
          <cell r="AM226">
            <v>0</v>
          </cell>
          <cell r="AN226">
            <v>0</v>
          </cell>
          <cell r="AW226">
            <v>0</v>
          </cell>
          <cell r="AX226">
            <v>0</v>
          </cell>
          <cell r="AY226">
            <v>0</v>
          </cell>
          <cell r="AZ226">
            <v>0</v>
          </cell>
          <cell r="BA226">
            <v>0</v>
          </cell>
          <cell r="BB226">
            <v>0</v>
          </cell>
          <cell r="BC226">
            <v>0</v>
          </cell>
          <cell r="BD226">
            <v>0</v>
          </cell>
          <cell r="BE226">
            <v>0</v>
          </cell>
        </row>
        <row r="227">
          <cell r="G227" t="str">
            <v>&lt;Select&gt;</v>
          </cell>
          <cell r="H227" t="str">
            <v>&lt;Select&gt;</v>
          </cell>
          <cell r="P227">
            <v>0</v>
          </cell>
          <cell r="Q227">
            <v>0</v>
          </cell>
          <cell r="R227">
            <v>0</v>
          </cell>
          <cell r="AL227">
            <v>0</v>
          </cell>
          <cell r="AM227">
            <v>0</v>
          </cell>
          <cell r="AN227">
            <v>0</v>
          </cell>
          <cell r="AW227">
            <v>0</v>
          </cell>
          <cell r="AX227">
            <v>0</v>
          </cell>
          <cell r="AY227">
            <v>0</v>
          </cell>
          <cell r="AZ227">
            <v>0</v>
          </cell>
          <cell r="BA227">
            <v>0</v>
          </cell>
          <cell r="BB227">
            <v>0</v>
          </cell>
          <cell r="BC227">
            <v>0</v>
          </cell>
          <cell r="BD227">
            <v>0</v>
          </cell>
          <cell r="BE227">
            <v>0</v>
          </cell>
        </row>
        <row r="228">
          <cell r="G228" t="str">
            <v>&lt;Select&gt;</v>
          </cell>
          <cell r="H228" t="str">
            <v>&lt;Select&gt;</v>
          </cell>
          <cell r="P228">
            <v>0</v>
          </cell>
          <cell r="Q228">
            <v>0</v>
          </cell>
          <cell r="R228">
            <v>0</v>
          </cell>
          <cell r="AL228">
            <v>0</v>
          </cell>
          <cell r="AM228">
            <v>0</v>
          </cell>
          <cell r="AN228">
            <v>0</v>
          </cell>
          <cell r="AW228">
            <v>0</v>
          </cell>
          <cell r="AX228">
            <v>0</v>
          </cell>
          <cell r="AY228">
            <v>0</v>
          </cell>
          <cell r="AZ228">
            <v>0</v>
          </cell>
          <cell r="BA228">
            <v>0</v>
          </cell>
          <cell r="BB228">
            <v>0</v>
          </cell>
          <cell r="BC228">
            <v>0</v>
          </cell>
          <cell r="BD228">
            <v>0</v>
          </cell>
          <cell r="BE228">
            <v>0</v>
          </cell>
        </row>
        <row r="229">
          <cell r="G229" t="str">
            <v>&lt;Select&gt;</v>
          </cell>
          <cell r="H229" t="str">
            <v>&lt;Select&gt;</v>
          </cell>
          <cell r="P229">
            <v>0</v>
          </cell>
          <cell r="Q229">
            <v>0</v>
          </cell>
          <cell r="R229">
            <v>0</v>
          </cell>
          <cell r="AL229">
            <v>0</v>
          </cell>
          <cell r="AM229">
            <v>0</v>
          </cell>
          <cell r="AN229">
            <v>0</v>
          </cell>
          <cell r="AW229">
            <v>0</v>
          </cell>
          <cell r="AX229">
            <v>0</v>
          </cell>
          <cell r="AY229">
            <v>0</v>
          </cell>
          <cell r="AZ229">
            <v>0</v>
          </cell>
          <cell r="BA229">
            <v>0</v>
          </cell>
          <cell r="BB229">
            <v>0</v>
          </cell>
          <cell r="BC229">
            <v>0</v>
          </cell>
          <cell r="BD229">
            <v>0</v>
          </cell>
          <cell r="BE229">
            <v>0</v>
          </cell>
        </row>
        <row r="230">
          <cell r="G230" t="str">
            <v>&lt;Select&gt;</v>
          </cell>
          <cell r="H230" t="str">
            <v>&lt;Select&gt;</v>
          </cell>
          <cell r="P230">
            <v>0</v>
          </cell>
          <cell r="Q230">
            <v>0</v>
          </cell>
          <cell r="R230">
            <v>0</v>
          </cell>
          <cell r="AL230">
            <v>0</v>
          </cell>
          <cell r="AM230">
            <v>0</v>
          </cell>
          <cell r="AN230">
            <v>0</v>
          </cell>
          <cell r="AW230">
            <v>0</v>
          </cell>
          <cell r="AX230">
            <v>0</v>
          </cell>
          <cell r="AY230">
            <v>0</v>
          </cell>
          <cell r="AZ230">
            <v>0</v>
          </cell>
          <cell r="BA230">
            <v>0</v>
          </cell>
          <cell r="BB230">
            <v>0</v>
          </cell>
          <cell r="BC230">
            <v>0</v>
          </cell>
          <cell r="BD230">
            <v>0</v>
          </cell>
          <cell r="BE230">
            <v>0</v>
          </cell>
        </row>
        <row r="231">
          <cell r="G231" t="str">
            <v>&lt;Select&gt;</v>
          </cell>
          <cell r="H231" t="str">
            <v>&lt;Select&gt;</v>
          </cell>
          <cell r="P231">
            <v>0</v>
          </cell>
          <cell r="Q231">
            <v>0</v>
          </cell>
          <cell r="R231">
            <v>0</v>
          </cell>
          <cell r="AL231">
            <v>0</v>
          </cell>
          <cell r="AM231">
            <v>0</v>
          </cell>
          <cell r="AN231">
            <v>0</v>
          </cell>
          <cell r="AW231">
            <v>0</v>
          </cell>
          <cell r="AX231">
            <v>0</v>
          </cell>
          <cell r="AY231">
            <v>0</v>
          </cell>
          <cell r="AZ231">
            <v>0</v>
          </cell>
          <cell r="BA231">
            <v>0</v>
          </cell>
          <cell r="BB231">
            <v>0</v>
          </cell>
          <cell r="BC231">
            <v>0</v>
          </cell>
          <cell r="BD231">
            <v>0</v>
          </cell>
          <cell r="BE231">
            <v>0</v>
          </cell>
        </row>
        <row r="232">
          <cell r="AY232">
            <v>0</v>
          </cell>
          <cell r="AZ232">
            <v>0</v>
          </cell>
          <cell r="BA232">
            <v>0</v>
          </cell>
          <cell r="BB232">
            <v>0</v>
          </cell>
          <cell r="BC232">
            <v>0</v>
          </cell>
          <cell r="BD232">
            <v>0</v>
          </cell>
          <cell r="BE232">
            <v>0</v>
          </cell>
        </row>
      </sheetData>
      <sheetData sheetId="4"/>
      <sheetData sheetId="5">
        <row r="11">
          <cell r="F11" t="str">
            <v>&lt;Select&gt;</v>
          </cell>
        </row>
        <row r="12">
          <cell r="F12" t="str">
            <v>&lt;Select&gt;</v>
          </cell>
        </row>
        <row r="42">
          <cell r="L42">
            <v>0</v>
          </cell>
          <cell r="M42">
            <v>0</v>
          </cell>
        </row>
        <row r="62">
          <cell r="E62" t="str">
            <v>Is this Meter for the BB Rating</v>
          </cell>
          <cell r="F62" t="str">
            <v>Is this meter for the WB Rating</v>
          </cell>
          <cell r="G62" t="str">
            <v xml:space="preserve">
Which Tenancy ID does this relate to?</v>
          </cell>
          <cell r="AI62" t="str">
            <v>Total Energy</v>
          </cell>
          <cell r="AJ62" t="str">
            <v>Total GreenPower</v>
          </cell>
          <cell r="AK62" t="str">
            <v>Total Elec Error</v>
          </cell>
        </row>
        <row r="63">
          <cell r="E63" t="str">
            <v>&lt;Select&gt;</v>
          </cell>
          <cell r="F63" t="str">
            <v>&lt;Select&gt;</v>
          </cell>
          <cell r="AI63">
            <v>0</v>
          </cell>
          <cell r="AJ63">
            <v>0</v>
          </cell>
          <cell r="AK63">
            <v>0</v>
          </cell>
        </row>
        <row r="64">
          <cell r="E64" t="str">
            <v>&lt;Select&gt;</v>
          </cell>
          <cell r="F64" t="str">
            <v>&lt;Select&gt;</v>
          </cell>
          <cell r="AI64">
            <v>0</v>
          </cell>
          <cell r="AJ64">
            <v>0</v>
          </cell>
          <cell r="AK64">
            <v>0</v>
          </cell>
        </row>
        <row r="65">
          <cell r="E65" t="str">
            <v>&lt;Select&gt;</v>
          </cell>
          <cell r="F65" t="str">
            <v>&lt;Select&gt;</v>
          </cell>
          <cell r="AI65">
            <v>0</v>
          </cell>
          <cell r="AJ65">
            <v>0</v>
          </cell>
          <cell r="AK65">
            <v>0</v>
          </cell>
        </row>
        <row r="66">
          <cell r="E66" t="str">
            <v>&lt;Select&gt;</v>
          </cell>
          <cell r="F66" t="str">
            <v>&lt;Select&gt;</v>
          </cell>
          <cell r="AI66">
            <v>0</v>
          </cell>
          <cell r="AJ66">
            <v>0</v>
          </cell>
          <cell r="AK66">
            <v>0</v>
          </cell>
        </row>
        <row r="67">
          <cell r="E67" t="str">
            <v>&lt;Select&gt;</v>
          </cell>
          <cell r="F67" t="str">
            <v>&lt;Select&gt;</v>
          </cell>
          <cell r="AI67">
            <v>0</v>
          </cell>
          <cell r="AJ67">
            <v>0</v>
          </cell>
          <cell r="AK67">
            <v>0</v>
          </cell>
        </row>
        <row r="68">
          <cell r="E68" t="str">
            <v>&lt;Select&gt;</v>
          </cell>
          <cell r="F68" t="str">
            <v>&lt;Select&gt;</v>
          </cell>
          <cell r="AI68">
            <v>0</v>
          </cell>
          <cell r="AJ68">
            <v>0</v>
          </cell>
          <cell r="AK68">
            <v>0</v>
          </cell>
        </row>
        <row r="69">
          <cell r="E69" t="str">
            <v>&lt;Select&gt;</v>
          </cell>
          <cell r="F69" t="str">
            <v>&lt;Select&gt;</v>
          </cell>
          <cell r="AI69">
            <v>0</v>
          </cell>
          <cell r="AJ69">
            <v>0</v>
          </cell>
          <cell r="AK69">
            <v>0</v>
          </cell>
        </row>
        <row r="70">
          <cell r="E70" t="str">
            <v>&lt;Select&gt;</v>
          </cell>
          <cell r="F70" t="str">
            <v>&lt;Select&gt;</v>
          </cell>
          <cell r="AI70">
            <v>0</v>
          </cell>
          <cell r="AJ70">
            <v>0</v>
          </cell>
          <cell r="AK70">
            <v>0</v>
          </cell>
        </row>
        <row r="71">
          <cell r="E71" t="str">
            <v>&lt;Select&gt;</v>
          </cell>
          <cell r="F71" t="str">
            <v>&lt;Select&gt;</v>
          </cell>
          <cell r="AI71">
            <v>0</v>
          </cell>
          <cell r="AJ71">
            <v>0</v>
          </cell>
          <cell r="AK71">
            <v>0</v>
          </cell>
        </row>
        <row r="72">
          <cell r="E72" t="str">
            <v>&lt;Select&gt;</v>
          </cell>
          <cell r="F72" t="str">
            <v>&lt;Select&gt;</v>
          </cell>
          <cell r="AI72">
            <v>0</v>
          </cell>
          <cell r="AJ72">
            <v>0</v>
          </cell>
          <cell r="AK72">
            <v>0</v>
          </cell>
        </row>
        <row r="73">
          <cell r="E73" t="str">
            <v>&lt;Select&gt;</v>
          </cell>
          <cell r="F73" t="str">
            <v>&lt;Select&gt;</v>
          </cell>
          <cell r="AI73">
            <v>0</v>
          </cell>
          <cell r="AJ73">
            <v>0</v>
          </cell>
          <cell r="AK73">
            <v>0</v>
          </cell>
        </row>
        <row r="74">
          <cell r="E74" t="str">
            <v>&lt;Select&gt;</v>
          </cell>
          <cell r="F74" t="str">
            <v>&lt;Select&gt;</v>
          </cell>
          <cell r="AI74">
            <v>0</v>
          </cell>
          <cell r="AJ74">
            <v>0</v>
          </cell>
          <cell r="AK74">
            <v>0</v>
          </cell>
        </row>
        <row r="75">
          <cell r="E75" t="str">
            <v>&lt;Select&gt;</v>
          </cell>
          <cell r="F75" t="str">
            <v>&lt;Select&gt;</v>
          </cell>
          <cell r="AI75">
            <v>0</v>
          </cell>
          <cell r="AJ75">
            <v>0</v>
          </cell>
          <cell r="AK75">
            <v>0</v>
          </cell>
        </row>
        <row r="76">
          <cell r="E76" t="str">
            <v>&lt;Select&gt;</v>
          </cell>
          <cell r="F76" t="str">
            <v>&lt;Select&gt;</v>
          </cell>
          <cell r="AI76">
            <v>0</v>
          </cell>
          <cell r="AJ76">
            <v>0</v>
          </cell>
          <cell r="AK76">
            <v>0</v>
          </cell>
        </row>
        <row r="77">
          <cell r="E77" t="str">
            <v>&lt;Select&gt;</v>
          </cell>
          <cell r="F77" t="str">
            <v>&lt;Select&gt;</v>
          </cell>
          <cell r="AI77">
            <v>0</v>
          </cell>
          <cell r="AJ77">
            <v>0</v>
          </cell>
          <cell r="AK77">
            <v>0</v>
          </cell>
        </row>
        <row r="78">
          <cell r="E78" t="str">
            <v>&lt;Select&gt;</v>
          </cell>
          <cell r="F78" t="str">
            <v>&lt;Select&gt;</v>
          </cell>
          <cell r="AI78">
            <v>0</v>
          </cell>
          <cell r="AJ78">
            <v>0</v>
          </cell>
          <cell r="AK78">
            <v>0</v>
          </cell>
        </row>
        <row r="79">
          <cell r="E79" t="str">
            <v>&lt;Select&gt;</v>
          </cell>
          <cell r="F79" t="str">
            <v>&lt;Select&gt;</v>
          </cell>
          <cell r="AI79">
            <v>0</v>
          </cell>
          <cell r="AJ79">
            <v>0</v>
          </cell>
          <cell r="AK79">
            <v>0</v>
          </cell>
        </row>
        <row r="80">
          <cell r="E80" t="str">
            <v>&lt;Select&gt;</v>
          </cell>
          <cell r="F80" t="str">
            <v>&lt;Select&gt;</v>
          </cell>
          <cell r="AI80">
            <v>0</v>
          </cell>
          <cell r="AJ80">
            <v>0</v>
          </cell>
          <cell r="AK80">
            <v>0</v>
          </cell>
        </row>
        <row r="81">
          <cell r="E81" t="str">
            <v>&lt;Select&gt;</v>
          </cell>
          <cell r="F81" t="str">
            <v>&lt;Select&gt;</v>
          </cell>
          <cell r="AI81">
            <v>0</v>
          </cell>
          <cell r="AJ81">
            <v>0</v>
          </cell>
          <cell r="AK81">
            <v>0</v>
          </cell>
        </row>
        <row r="82">
          <cell r="E82" t="str">
            <v>&lt;Select&gt;</v>
          </cell>
          <cell r="F82" t="str">
            <v>&lt;Select&gt;</v>
          </cell>
          <cell r="AI82">
            <v>0</v>
          </cell>
          <cell r="AJ82">
            <v>0</v>
          </cell>
          <cell r="AK82">
            <v>0</v>
          </cell>
        </row>
        <row r="90">
          <cell r="D90" t="str">
            <v>Non-utility meter identifier</v>
          </cell>
          <cell r="E90" t="str">
            <v>How does this Meter apply to the BB Rating</v>
          </cell>
          <cell r="F90" t="str">
            <v>How does this Meter apply to the WB Rating</v>
          </cell>
          <cell r="H90" t="str">
            <v>Organisation Name linked to Tenancy ID</v>
          </cell>
          <cell r="X90" t="str">
            <v xml:space="preserve">Energy in the billing period for exclusions </v>
          </cell>
          <cell r="Z90" t="str">
            <v xml:space="preserve">Energy in the rating period for inclusion </v>
          </cell>
        </row>
        <row r="91">
          <cell r="D91" t="str">
            <v>ww</v>
          </cell>
          <cell r="E91" t="str">
            <v>&lt;Select&gt;</v>
          </cell>
          <cell r="F91" t="str">
            <v>Inclusion</v>
          </cell>
          <cell r="H91">
            <v>0</v>
          </cell>
          <cell r="X91">
            <v>0</v>
          </cell>
          <cell r="Z91">
            <v>0</v>
          </cell>
        </row>
        <row r="92">
          <cell r="E92" t="str">
            <v>&lt;Select&gt;</v>
          </cell>
          <cell r="F92" t="str">
            <v>&lt;Select&gt;</v>
          </cell>
          <cell r="H92">
            <v>0</v>
          </cell>
          <cell r="X92">
            <v>0</v>
          </cell>
          <cell r="Z92">
            <v>0</v>
          </cell>
        </row>
        <row r="93">
          <cell r="E93" t="str">
            <v>&lt;Select&gt;</v>
          </cell>
          <cell r="F93" t="str">
            <v>&lt;Select&gt;</v>
          </cell>
          <cell r="H93">
            <v>0</v>
          </cell>
          <cell r="X93">
            <v>0</v>
          </cell>
          <cell r="Z93">
            <v>0</v>
          </cell>
        </row>
        <row r="94">
          <cell r="E94" t="str">
            <v>&lt;Select&gt;</v>
          </cell>
          <cell r="F94" t="str">
            <v>&lt;Select&gt;</v>
          </cell>
          <cell r="H94">
            <v>0</v>
          </cell>
          <cell r="X94">
            <v>0</v>
          </cell>
          <cell r="Z94">
            <v>0</v>
          </cell>
        </row>
        <row r="95">
          <cell r="E95" t="str">
            <v>&lt;Select&gt;</v>
          </cell>
          <cell r="F95" t="str">
            <v>&lt;Select&gt;</v>
          </cell>
          <cell r="H95">
            <v>0</v>
          </cell>
          <cell r="X95">
            <v>0</v>
          </cell>
          <cell r="Z95">
            <v>0</v>
          </cell>
        </row>
        <row r="96">
          <cell r="E96" t="str">
            <v>&lt;Select&gt;</v>
          </cell>
          <cell r="F96" t="str">
            <v>&lt;Select&gt;</v>
          </cell>
          <cell r="H96">
            <v>0</v>
          </cell>
          <cell r="X96">
            <v>0</v>
          </cell>
          <cell r="Z96">
            <v>0</v>
          </cell>
        </row>
        <row r="97">
          <cell r="E97" t="str">
            <v>&lt;Select&gt;</v>
          </cell>
          <cell r="F97" t="str">
            <v>&lt;Select&gt;</v>
          </cell>
          <cell r="H97">
            <v>0</v>
          </cell>
          <cell r="X97">
            <v>0</v>
          </cell>
          <cell r="Z97">
            <v>0</v>
          </cell>
        </row>
        <row r="98">
          <cell r="E98" t="str">
            <v>&lt;Select&gt;</v>
          </cell>
          <cell r="F98" t="str">
            <v>&lt;Select&gt;</v>
          </cell>
          <cell r="H98">
            <v>0</v>
          </cell>
          <cell r="X98">
            <v>0</v>
          </cell>
          <cell r="Z98">
            <v>0</v>
          </cell>
        </row>
        <row r="99">
          <cell r="E99" t="str">
            <v>&lt;Select&gt;</v>
          </cell>
          <cell r="F99" t="str">
            <v>&lt;Select&gt;</v>
          </cell>
          <cell r="H99">
            <v>0</v>
          </cell>
          <cell r="X99">
            <v>0</v>
          </cell>
          <cell r="Z99">
            <v>0</v>
          </cell>
        </row>
        <row r="100">
          <cell r="E100" t="str">
            <v>&lt;Select&gt;</v>
          </cell>
          <cell r="F100" t="str">
            <v>&lt;Select&gt;</v>
          </cell>
          <cell r="H100">
            <v>0</v>
          </cell>
          <cell r="X100">
            <v>0</v>
          </cell>
          <cell r="Z100">
            <v>0</v>
          </cell>
        </row>
        <row r="101">
          <cell r="E101" t="str">
            <v>&lt;Select&gt;</v>
          </cell>
          <cell r="F101" t="str">
            <v>&lt;Select&gt;</v>
          </cell>
          <cell r="H101">
            <v>0</v>
          </cell>
          <cell r="X101">
            <v>0</v>
          </cell>
          <cell r="Z101">
            <v>0</v>
          </cell>
        </row>
        <row r="102">
          <cell r="E102" t="str">
            <v>&lt;Select&gt;</v>
          </cell>
          <cell r="F102" t="str">
            <v>&lt;Select&gt;</v>
          </cell>
          <cell r="H102">
            <v>0</v>
          </cell>
          <cell r="X102">
            <v>0</v>
          </cell>
          <cell r="Z102">
            <v>0</v>
          </cell>
        </row>
        <row r="103">
          <cell r="E103" t="str">
            <v>&lt;Select&gt;</v>
          </cell>
          <cell r="F103" t="str">
            <v>&lt;Select&gt;</v>
          </cell>
          <cell r="H103">
            <v>0</v>
          </cell>
          <cell r="X103">
            <v>0</v>
          </cell>
          <cell r="Z103">
            <v>0</v>
          </cell>
        </row>
        <row r="104">
          <cell r="E104" t="str">
            <v>&lt;Select&gt;</v>
          </cell>
          <cell r="F104" t="str">
            <v>&lt;Select&gt;</v>
          </cell>
          <cell r="H104">
            <v>0</v>
          </cell>
          <cell r="X104">
            <v>0</v>
          </cell>
          <cell r="Z104">
            <v>0</v>
          </cell>
        </row>
        <row r="105">
          <cell r="E105" t="str">
            <v>&lt;Select&gt;</v>
          </cell>
          <cell r="F105" t="str">
            <v>&lt;Select&gt;</v>
          </cell>
          <cell r="H105">
            <v>0</v>
          </cell>
          <cell r="X105">
            <v>0</v>
          </cell>
          <cell r="Z105">
            <v>0</v>
          </cell>
        </row>
        <row r="106">
          <cell r="E106" t="str">
            <v>&lt;Select&gt;</v>
          </cell>
          <cell r="F106" t="str">
            <v>&lt;Select&gt;</v>
          </cell>
          <cell r="H106">
            <v>0</v>
          </cell>
          <cell r="X106">
            <v>0</v>
          </cell>
          <cell r="Z106">
            <v>0</v>
          </cell>
        </row>
        <row r="107">
          <cell r="E107" t="str">
            <v>&lt;Select&gt;</v>
          </cell>
          <cell r="F107" t="str">
            <v>&lt;Select&gt;</v>
          </cell>
          <cell r="H107">
            <v>0</v>
          </cell>
          <cell r="X107">
            <v>0</v>
          </cell>
          <cell r="Z107">
            <v>0</v>
          </cell>
        </row>
        <row r="108">
          <cell r="E108" t="str">
            <v>&lt;Select&gt;</v>
          </cell>
          <cell r="F108" t="str">
            <v>&lt;Select&gt;</v>
          </cell>
          <cell r="H108">
            <v>0</v>
          </cell>
          <cell r="X108">
            <v>0</v>
          </cell>
          <cell r="Z108">
            <v>0</v>
          </cell>
        </row>
        <row r="109">
          <cell r="E109" t="str">
            <v>&lt;Select&gt;</v>
          </cell>
          <cell r="F109" t="str">
            <v>&lt;Select&gt;</v>
          </cell>
          <cell r="H109">
            <v>0</v>
          </cell>
          <cell r="X109">
            <v>0</v>
          </cell>
          <cell r="Z109">
            <v>0</v>
          </cell>
        </row>
        <row r="110">
          <cell r="E110" t="str">
            <v>&lt;Select&gt;</v>
          </cell>
          <cell r="F110" t="str">
            <v>&lt;Select&gt;</v>
          </cell>
          <cell r="H110">
            <v>0</v>
          </cell>
          <cell r="X110">
            <v>0</v>
          </cell>
          <cell r="Z110">
            <v>0</v>
          </cell>
        </row>
        <row r="111">
          <cell r="E111" t="str">
            <v>&lt;Select&gt;</v>
          </cell>
          <cell r="F111" t="str">
            <v>&lt;Select&gt;</v>
          </cell>
          <cell r="H111">
            <v>0</v>
          </cell>
          <cell r="X111">
            <v>0</v>
          </cell>
          <cell r="Z111">
            <v>0</v>
          </cell>
        </row>
        <row r="112">
          <cell r="E112" t="str">
            <v>&lt;Select&gt;</v>
          </cell>
          <cell r="F112" t="str">
            <v>&lt;Select&gt;</v>
          </cell>
          <cell r="H112">
            <v>0</v>
          </cell>
          <cell r="X112">
            <v>0</v>
          </cell>
          <cell r="Z112">
            <v>0</v>
          </cell>
        </row>
        <row r="113">
          <cell r="E113" t="str">
            <v>&lt;Select&gt;</v>
          </cell>
          <cell r="F113" t="str">
            <v>&lt;Select&gt;</v>
          </cell>
          <cell r="H113">
            <v>0</v>
          </cell>
          <cell r="X113">
            <v>0</v>
          </cell>
          <cell r="Z113">
            <v>0</v>
          </cell>
        </row>
        <row r="114">
          <cell r="E114" t="str">
            <v>&lt;Select&gt;</v>
          </cell>
          <cell r="F114" t="str">
            <v>&lt;Select&gt;</v>
          </cell>
          <cell r="H114">
            <v>0</v>
          </cell>
          <cell r="X114">
            <v>0</v>
          </cell>
          <cell r="Z114">
            <v>0</v>
          </cell>
        </row>
        <row r="115">
          <cell r="E115" t="str">
            <v>&lt;Select&gt;</v>
          </cell>
          <cell r="F115" t="str">
            <v>&lt;Select&gt;</v>
          </cell>
          <cell r="H115">
            <v>0</v>
          </cell>
          <cell r="X115">
            <v>0</v>
          </cell>
          <cell r="Z115">
            <v>0</v>
          </cell>
        </row>
        <row r="116">
          <cell r="E116" t="str">
            <v>&lt;Select&gt;</v>
          </cell>
          <cell r="F116" t="str">
            <v>&lt;Select&gt;</v>
          </cell>
          <cell r="H116">
            <v>0</v>
          </cell>
          <cell r="X116">
            <v>0</v>
          </cell>
          <cell r="Z116">
            <v>0</v>
          </cell>
        </row>
        <row r="117">
          <cell r="E117" t="str">
            <v>&lt;Select&gt;</v>
          </cell>
          <cell r="F117" t="str">
            <v>&lt;Select&gt;</v>
          </cell>
          <cell r="H117">
            <v>0</v>
          </cell>
          <cell r="X117">
            <v>0</v>
          </cell>
          <cell r="Z117">
            <v>0</v>
          </cell>
        </row>
        <row r="118">
          <cell r="E118" t="str">
            <v>&lt;Select&gt;</v>
          </cell>
          <cell r="F118" t="str">
            <v>&lt;Select&gt;</v>
          </cell>
          <cell r="H118">
            <v>0</v>
          </cell>
          <cell r="X118">
            <v>0</v>
          </cell>
          <cell r="Z118">
            <v>0</v>
          </cell>
        </row>
        <row r="119">
          <cell r="E119" t="str">
            <v>&lt;Select&gt;</v>
          </cell>
          <cell r="F119" t="str">
            <v>&lt;Select&gt;</v>
          </cell>
          <cell r="H119">
            <v>0</v>
          </cell>
          <cell r="X119">
            <v>0</v>
          </cell>
          <cell r="Z119">
            <v>0</v>
          </cell>
        </row>
        <row r="120">
          <cell r="E120" t="str">
            <v>&lt;Select&gt;</v>
          </cell>
          <cell r="F120" t="str">
            <v>&lt;Select&gt;</v>
          </cell>
          <cell r="H120">
            <v>0</v>
          </cell>
          <cell r="X120">
            <v>0</v>
          </cell>
          <cell r="Z120">
            <v>0</v>
          </cell>
        </row>
        <row r="121">
          <cell r="E121" t="str">
            <v>&lt;Select&gt;</v>
          </cell>
          <cell r="F121" t="str">
            <v>&lt;Select&gt;</v>
          </cell>
          <cell r="H121">
            <v>0</v>
          </cell>
          <cell r="X121">
            <v>0</v>
          </cell>
          <cell r="Z121">
            <v>0</v>
          </cell>
        </row>
        <row r="122">
          <cell r="E122" t="str">
            <v>&lt;Select&gt;</v>
          </cell>
          <cell r="F122" t="str">
            <v>&lt;Select&gt;</v>
          </cell>
          <cell r="H122">
            <v>0</v>
          </cell>
          <cell r="X122">
            <v>0</v>
          </cell>
          <cell r="Z122">
            <v>0</v>
          </cell>
        </row>
        <row r="123">
          <cell r="E123" t="str">
            <v>&lt;Select&gt;</v>
          </cell>
          <cell r="F123" t="str">
            <v>&lt;Select&gt;</v>
          </cell>
          <cell r="H123">
            <v>0</v>
          </cell>
          <cell r="X123">
            <v>0</v>
          </cell>
          <cell r="Z123">
            <v>0</v>
          </cell>
        </row>
        <row r="124">
          <cell r="E124" t="str">
            <v>&lt;Select&gt;</v>
          </cell>
          <cell r="F124" t="str">
            <v>&lt;Select&gt;</v>
          </cell>
          <cell r="H124">
            <v>0</v>
          </cell>
          <cell r="X124">
            <v>0</v>
          </cell>
          <cell r="Z124">
            <v>0</v>
          </cell>
        </row>
        <row r="125">
          <cell r="E125" t="str">
            <v>&lt;Select&gt;</v>
          </cell>
          <cell r="F125" t="str">
            <v>&lt;Select&gt;</v>
          </cell>
          <cell r="H125">
            <v>0</v>
          </cell>
          <cell r="X125">
            <v>0</v>
          </cell>
          <cell r="Z125">
            <v>0</v>
          </cell>
        </row>
        <row r="126">
          <cell r="E126" t="str">
            <v>&lt;Select&gt;</v>
          </cell>
          <cell r="F126" t="str">
            <v>&lt;Select&gt;</v>
          </cell>
          <cell r="H126">
            <v>0</v>
          </cell>
          <cell r="X126">
            <v>0</v>
          </cell>
          <cell r="Z126">
            <v>0</v>
          </cell>
        </row>
        <row r="127">
          <cell r="E127" t="str">
            <v>&lt;Select&gt;</v>
          </cell>
          <cell r="F127" t="str">
            <v>&lt;Select&gt;</v>
          </cell>
          <cell r="H127">
            <v>0</v>
          </cell>
          <cell r="X127">
            <v>0</v>
          </cell>
          <cell r="Z127">
            <v>0</v>
          </cell>
        </row>
        <row r="128">
          <cell r="E128" t="str">
            <v>&lt;Select&gt;</v>
          </cell>
          <cell r="F128" t="str">
            <v>&lt;Select&gt;</v>
          </cell>
          <cell r="H128">
            <v>0</v>
          </cell>
          <cell r="X128">
            <v>0</v>
          </cell>
          <cell r="Z128">
            <v>0</v>
          </cell>
        </row>
        <row r="129">
          <cell r="E129" t="str">
            <v>&lt;Select&gt;</v>
          </cell>
          <cell r="F129" t="str">
            <v>&lt;Select&gt;</v>
          </cell>
          <cell r="H129">
            <v>0</v>
          </cell>
          <cell r="X129">
            <v>0</v>
          </cell>
          <cell r="Z129">
            <v>0</v>
          </cell>
        </row>
        <row r="130">
          <cell r="E130" t="str">
            <v>&lt;Select&gt;</v>
          </cell>
          <cell r="F130" t="str">
            <v>&lt;Select&gt;</v>
          </cell>
          <cell r="H130">
            <v>0</v>
          </cell>
          <cell r="X130">
            <v>0</v>
          </cell>
          <cell r="Z130">
            <v>0</v>
          </cell>
        </row>
        <row r="131">
          <cell r="E131" t="str">
            <v>&lt;Select&gt;</v>
          </cell>
          <cell r="F131" t="str">
            <v>&lt;Select&gt;</v>
          </cell>
          <cell r="H131">
            <v>0</v>
          </cell>
          <cell r="X131">
            <v>0</v>
          </cell>
          <cell r="Z131">
            <v>0</v>
          </cell>
        </row>
        <row r="132">
          <cell r="E132" t="str">
            <v>&lt;Select&gt;</v>
          </cell>
          <cell r="F132" t="str">
            <v>&lt;Select&gt;</v>
          </cell>
          <cell r="H132">
            <v>0</v>
          </cell>
          <cell r="X132">
            <v>0</v>
          </cell>
          <cell r="Z132">
            <v>0</v>
          </cell>
        </row>
        <row r="133">
          <cell r="E133" t="str">
            <v>&lt;Select&gt;</v>
          </cell>
          <cell r="F133" t="str">
            <v>&lt;Select&gt;</v>
          </cell>
          <cell r="H133">
            <v>0</v>
          </cell>
          <cell r="X133">
            <v>0</v>
          </cell>
          <cell r="Z133">
            <v>0</v>
          </cell>
        </row>
        <row r="134">
          <cell r="E134" t="str">
            <v>&lt;Select&gt;</v>
          </cell>
          <cell r="F134" t="str">
            <v>&lt;Select&gt;</v>
          </cell>
          <cell r="H134">
            <v>0</v>
          </cell>
          <cell r="X134">
            <v>0</v>
          </cell>
          <cell r="Z134">
            <v>0</v>
          </cell>
        </row>
        <row r="135">
          <cell r="E135" t="str">
            <v>&lt;Select&gt;</v>
          </cell>
          <cell r="F135" t="str">
            <v>&lt;Select&gt;</v>
          </cell>
          <cell r="H135">
            <v>0</v>
          </cell>
          <cell r="X135">
            <v>0</v>
          </cell>
          <cell r="Z135">
            <v>0</v>
          </cell>
        </row>
        <row r="136">
          <cell r="E136" t="str">
            <v>&lt;Select&gt;</v>
          </cell>
          <cell r="F136" t="str">
            <v>&lt;Select&gt;</v>
          </cell>
          <cell r="H136">
            <v>0</v>
          </cell>
          <cell r="X136">
            <v>0</v>
          </cell>
          <cell r="Z136">
            <v>0</v>
          </cell>
        </row>
        <row r="137">
          <cell r="E137" t="str">
            <v>&lt;Select&gt;</v>
          </cell>
          <cell r="F137" t="str">
            <v>&lt;Select&gt;</v>
          </cell>
          <cell r="H137">
            <v>0</v>
          </cell>
          <cell r="X137">
            <v>0</v>
          </cell>
          <cell r="Z137">
            <v>0</v>
          </cell>
        </row>
        <row r="138">
          <cell r="E138" t="str">
            <v>&lt;Select&gt;</v>
          </cell>
          <cell r="F138" t="str">
            <v>&lt;Select&gt;</v>
          </cell>
          <cell r="H138">
            <v>0</v>
          </cell>
          <cell r="X138">
            <v>0</v>
          </cell>
          <cell r="Z138">
            <v>0</v>
          </cell>
        </row>
        <row r="139">
          <cell r="E139" t="str">
            <v>&lt;Select&gt;</v>
          </cell>
          <cell r="F139" t="str">
            <v>&lt;Select&gt;</v>
          </cell>
          <cell r="H139">
            <v>0</v>
          </cell>
          <cell r="X139">
            <v>0</v>
          </cell>
          <cell r="Z139">
            <v>0</v>
          </cell>
        </row>
        <row r="140">
          <cell r="E140" t="str">
            <v>&lt;Select&gt;</v>
          </cell>
          <cell r="F140" t="str">
            <v>&lt;Select&gt;</v>
          </cell>
          <cell r="H140">
            <v>0</v>
          </cell>
          <cell r="X140">
            <v>0</v>
          </cell>
          <cell r="Z140">
            <v>0</v>
          </cell>
        </row>
        <row r="141">
          <cell r="E141" t="str">
            <v>&lt;Select&gt;</v>
          </cell>
          <cell r="F141" t="str">
            <v>&lt;Select&gt;</v>
          </cell>
          <cell r="H141">
            <v>0</v>
          </cell>
          <cell r="X141">
            <v>0</v>
          </cell>
          <cell r="Z141">
            <v>0</v>
          </cell>
        </row>
        <row r="142">
          <cell r="E142" t="str">
            <v>&lt;Select&gt;</v>
          </cell>
          <cell r="F142" t="str">
            <v>&lt;Select&gt;</v>
          </cell>
          <cell r="H142">
            <v>0</v>
          </cell>
          <cell r="X142">
            <v>0</v>
          </cell>
          <cell r="Z142">
            <v>0</v>
          </cell>
        </row>
        <row r="143">
          <cell r="E143" t="str">
            <v>&lt;Select&gt;</v>
          </cell>
          <cell r="F143" t="str">
            <v>&lt;Select&gt;</v>
          </cell>
          <cell r="H143">
            <v>0</v>
          </cell>
          <cell r="X143">
            <v>0</v>
          </cell>
          <cell r="Z143">
            <v>0</v>
          </cell>
        </row>
        <row r="144">
          <cell r="E144" t="str">
            <v>&lt;Select&gt;</v>
          </cell>
          <cell r="F144" t="str">
            <v>&lt;Select&gt;</v>
          </cell>
          <cell r="H144">
            <v>0</v>
          </cell>
          <cell r="X144">
            <v>0</v>
          </cell>
          <cell r="Z144">
            <v>0</v>
          </cell>
        </row>
        <row r="145">
          <cell r="E145" t="str">
            <v>&lt;Select&gt;</v>
          </cell>
          <cell r="F145" t="str">
            <v>&lt;Select&gt;</v>
          </cell>
          <cell r="H145">
            <v>0</v>
          </cell>
          <cell r="X145">
            <v>0</v>
          </cell>
          <cell r="Z145">
            <v>0</v>
          </cell>
        </row>
        <row r="146">
          <cell r="E146" t="str">
            <v>&lt;Select&gt;</v>
          </cell>
          <cell r="F146" t="str">
            <v>&lt;Select&gt;</v>
          </cell>
          <cell r="H146">
            <v>0</v>
          </cell>
          <cell r="X146">
            <v>0</v>
          </cell>
          <cell r="Z146">
            <v>0</v>
          </cell>
        </row>
        <row r="147">
          <cell r="E147" t="str">
            <v>&lt;Select&gt;</v>
          </cell>
          <cell r="F147" t="str">
            <v>&lt;Select&gt;</v>
          </cell>
          <cell r="H147">
            <v>0</v>
          </cell>
          <cell r="X147">
            <v>0</v>
          </cell>
          <cell r="Z147">
            <v>0</v>
          </cell>
        </row>
        <row r="148">
          <cell r="E148" t="str">
            <v>&lt;Select&gt;</v>
          </cell>
          <cell r="F148" t="str">
            <v>&lt;Select&gt;</v>
          </cell>
          <cell r="H148">
            <v>0</v>
          </cell>
          <cell r="X148">
            <v>0</v>
          </cell>
          <cell r="Z148">
            <v>0</v>
          </cell>
        </row>
        <row r="149">
          <cell r="E149" t="str">
            <v>&lt;Select&gt;</v>
          </cell>
          <cell r="F149" t="str">
            <v>&lt;Select&gt;</v>
          </cell>
          <cell r="H149">
            <v>0</v>
          </cell>
          <cell r="X149">
            <v>0</v>
          </cell>
          <cell r="Z149">
            <v>0</v>
          </cell>
        </row>
        <row r="150">
          <cell r="E150" t="str">
            <v>&lt;Select&gt;</v>
          </cell>
          <cell r="F150" t="str">
            <v>&lt;Select&gt;</v>
          </cell>
          <cell r="H150">
            <v>0</v>
          </cell>
          <cell r="X150">
            <v>0</v>
          </cell>
          <cell r="Z150">
            <v>0</v>
          </cell>
        </row>
        <row r="151">
          <cell r="E151" t="str">
            <v>&lt;Select&gt;</v>
          </cell>
          <cell r="F151" t="str">
            <v>&lt;Select&gt;</v>
          </cell>
          <cell r="H151">
            <v>0</v>
          </cell>
          <cell r="X151">
            <v>0</v>
          </cell>
          <cell r="Z151">
            <v>0</v>
          </cell>
        </row>
        <row r="152">
          <cell r="E152" t="str">
            <v>&lt;Select&gt;</v>
          </cell>
          <cell r="F152" t="str">
            <v>&lt;Select&gt;</v>
          </cell>
          <cell r="H152">
            <v>0</v>
          </cell>
          <cell r="X152">
            <v>0</v>
          </cell>
          <cell r="Z152">
            <v>0</v>
          </cell>
        </row>
        <row r="153">
          <cell r="E153" t="str">
            <v>&lt;Select&gt;</v>
          </cell>
          <cell r="F153" t="str">
            <v>&lt;Select&gt;</v>
          </cell>
          <cell r="H153">
            <v>0</v>
          </cell>
          <cell r="X153">
            <v>0</v>
          </cell>
          <cell r="Z153">
            <v>0</v>
          </cell>
        </row>
        <row r="154">
          <cell r="E154" t="str">
            <v>&lt;Select&gt;</v>
          </cell>
          <cell r="F154" t="str">
            <v>&lt;Select&gt;</v>
          </cell>
          <cell r="H154">
            <v>0</v>
          </cell>
          <cell r="X154">
            <v>0</v>
          </cell>
          <cell r="Z154">
            <v>0</v>
          </cell>
        </row>
        <row r="155">
          <cell r="E155" t="str">
            <v>&lt;Select&gt;</v>
          </cell>
          <cell r="F155" t="str">
            <v>&lt;Select&gt;</v>
          </cell>
          <cell r="H155">
            <v>0</v>
          </cell>
          <cell r="X155">
            <v>0</v>
          </cell>
          <cell r="Z155">
            <v>0</v>
          </cell>
        </row>
        <row r="156">
          <cell r="E156" t="str">
            <v>&lt;Select&gt;</v>
          </cell>
          <cell r="F156" t="str">
            <v>&lt;Select&gt;</v>
          </cell>
          <cell r="H156">
            <v>0</v>
          </cell>
          <cell r="X156">
            <v>0</v>
          </cell>
          <cell r="Z156">
            <v>0</v>
          </cell>
        </row>
        <row r="157">
          <cell r="E157" t="str">
            <v>&lt;Select&gt;</v>
          </cell>
          <cell r="F157" t="str">
            <v>&lt;Select&gt;</v>
          </cell>
          <cell r="H157">
            <v>0</v>
          </cell>
          <cell r="X157">
            <v>0</v>
          </cell>
          <cell r="Z157">
            <v>0</v>
          </cell>
        </row>
        <row r="158">
          <cell r="E158" t="str">
            <v>&lt;Select&gt;</v>
          </cell>
          <cell r="F158" t="str">
            <v>&lt;Select&gt;</v>
          </cell>
          <cell r="H158">
            <v>0</v>
          </cell>
          <cell r="X158">
            <v>0</v>
          </cell>
          <cell r="Z158">
            <v>0</v>
          </cell>
        </row>
        <row r="159">
          <cell r="E159" t="str">
            <v>&lt;Select&gt;</v>
          </cell>
          <cell r="F159" t="str">
            <v>&lt;Select&gt;</v>
          </cell>
          <cell r="H159">
            <v>0</v>
          </cell>
          <cell r="X159">
            <v>0</v>
          </cell>
          <cell r="Z159">
            <v>0</v>
          </cell>
        </row>
        <row r="160">
          <cell r="E160" t="str">
            <v>&lt;Select&gt;</v>
          </cell>
          <cell r="F160" t="str">
            <v>&lt;Select&gt;</v>
          </cell>
          <cell r="H160">
            <v>0</v>
          </cell>
          <cell r="X160">
            <v>0</v>
          </cell>
          <cell r="Z160">
            <v>0</v>
          </cell>
        </row>
        <row r="161">
          <cell r="E161" t="str">
            <v>&lt;Select&gt;</v>
          </cell>
          <cell r="F161" t="str">
            <v>&lt;Select&gt;</v>
          </cell>
          <cell r="H161">
            <v>0</v>
          </cell>
          <cell r="X161">
            <v>0</v>
          </cell>
          <cell r="Z161">
            <v>0</v>
          </cell>
        </row>
        <row r="162">
          <cell r="E162" t="str">
            <v>&lt;Select&gt;</v>
          </cell>
          <cell r="F162" t="str">
            <v>&lt;Select&gt;</v>
          </cell>
          <cell r="H162">
            <v>0</v>
          </cell>
          <cell r="X162">
            <v>0</v>
          </cell>
          <cell r="Z162">
            <v>0</v>
          </cell>
        </row>
        <row r="163">
          <cell r="E163" t="str">
            <v>&lt;Select&gt;</v>
          </cell>
          <cell r="F163" t="str">
            <v>&lt;Select&gt;</v>
          </cell>
          <cell r="H163">
            <v>0</v>
          </cell>
          <cell r="X163">
            <v>0</v>
          </cell>
          <cell r="Z163">
            <v>0</v>
          </cell>
        </row>
        <row r="164">
          <cell r="E164" t="str">
            <v>&lt;Select&gt;</v>
          </cell>
          <cell r="F164" t="str">
            <v>&lt;Select&gt;</v>
          </cell>
          <cell r="H164">
            <v>0</v>
          </cell>
          <cell r="X164">
            <v>0</v>
          </cell>
          <cell r="Z164">
            <v>0</v>
          </cell>
        </row>
        <row r="165">
          <cell r="E165" t="str">
            <v>&lt;Select&gt;</v>
          </cell>
          <cell r="F165" t="str">
            <v>&lt;Select&gt;</v>
          </cell>
          <cell r="H165">
            <v>0</v>
          </cell>
          <cell r="X165">
            <v>0</v>
          </cell>
          <cell r="Z165">
            <v>0</v>
          </cell>
        </row>
        <row r="166">
          <cell r="E166" t="str">
            <v>&lt;Select&gt;</v>
          </cell>
          <cell r="F166" t="str">
            <v>&lt;Select&gt;</v>
          </cell>
          <cell r="H166">
            <v>0</v>
          </cell>
          <cell r="X166">
            <v>0</v>
          </cell>
          <cell r="Z166">
            <v>0</v>
          </cell>
        </row>
        <row r="167">
          <cell r="E167" t="str">
            <v>&lt;Select&gt;</v>
          </cell>
          <cell r="F167" t="str">
            <v>&lt;Select&gt;</v>
          </cell>
          <cell r="H167">
            <v>0</v>
          </cell>
          <cell r="X167">
            <v>0</v>
          </cell>
          <cell r="Z167">
            <v>0</v>
          </cell>
        </row>
        <row r="168">
          <cell r="E168" t="str">
            <v>&lt;Select&gt;</v>
          </cell>
          <cell r="F168" t="str">
            <v>&lt;Select&gt;</v>
          </cell>
          <cell r="H168">
            <v>0</v>
          </cell>
          <cell r="X168">
            <v>0</v>
          </cell>
          <cell r="Z168">
            <v>0</v>
          </cell>
        </row>
        <row r="169">
          <cell r="E169" t="str">
            <v>&lt;Select&gt;</v>
          </cell>
          <cell r="F169" t="str">
            <v>&lt;Select&gt;</v>
          </cell>
          <cell r="H169">
            <v>0</v>
          </cell>
          <cell r="X169">
            <v>0</v>
          </cell>
          <cell r="Z169">
            <v>0</v>
          </cell>
        </row>
        <row r="170">
          <cell r="E170" t="str">
            <v>&lt;Select&gt;</v>
          </cell>
          <cell r="F170" t="str">
            <v>&lt;Select&gt;</v>
          </cell>
          <cell r="H170">
            <v>0</v>
          </cell>
          <cell r="X170">
            <v>0</v>
          </cell>
          <cell r="Z170">
            <v>0</v>
          </cell>
        </row>
        <row r="171">
          <cell r="E171" t="str">
            <v>&lt;Select&gt;</v>
          </cell>
          <cell r="F171" t="str">
            <v>&lt;Select&gt;</v>
          </cell>
          <cell r="H171">
            <v>0</v>
          </cell>
          <cell r="X171">
            <v>0</v>
          </cell>
          <cell r="Z171">
            <v>0</v>
          </cell>
        </row>
        <row r="172">
          <cell r="E172" t="str">
            <v>&lt;Select&gt;</v>
          </cell>
          <cell r="F172" t="str">
            <v>&lt;Select&gt;</v>
          </cell>
          <cell r="H172">
            <v>0</v>
          </cell>
          <cell r="X172">
            <v>0</v>
          </cell>
          <cell r="Z172">
            <v>0</v>
          </cell>
        </row>
        <row r="173">
          <cell r="E173" t="str">
            <v>&lt;Select&gt;</v>
          </cell>
          <cell r="F173" t="str">
            <v>&lt;Select&gt;</v>
          </cell>
          <cell r="H173">
            <v>0</v>
          </cell>
          <cell r="X173">
            <v>0</v>
          </cell>
          <cell r="Z173">
            <v>0</v>
          </cell>
        </row>
        <row r="174">
          <cell r="E174" t="str">
            <v>&lt;Select&gt;</v>
          </cell>
          <cell r="F174" t="str">
            <v>&lt;Select&gt;</v>
          </cell>
          <cell r="H174">
            <v>0</v>
          </cell>
          <cell r="X174">
            <v>0</v>
          </cell>
          <cell r="Z174">
            <v>0</v>
          </cell>
        </row>
        <row r="175">
          <cell r="E175" t="str">
            <v>&lt;Select&gt;</v>
          </cell>
          <cell r="F175" t="str">
            <v>&lt;Select&gt;</v>
          </cell>
          <cell r="H175">
            <v>0</v>
          </cell>
          <cell r="X175">
            <v>0</v>
          </cell>
          <cell r="Z175">
            <v>0</v>
          </cell>
        </row>
        <row r="176">
          <cell r="E176" t="str">
            <v>&lt;Select&gt;</v>
          </cell>
          <cell r="F176" t="str">
            <v>&lt;Select&gt;</v>
          </cell>
          <cell r="H176">
            <v>0</v>
          </cell>
          <cell r="X176">
            <v>0</v>
          </cell>
          <cell r="Z176">
            <v>0</v>
          </cell>
        </row>
        <row r="177">
          <cell r="E177" t="str">
            <v>&lt;Select&gt;</v>
          </cell>
          <cell r="F177" t="str">
            <v>&lt;Select&gt;</v>
          </cell>
          <cell r="H177">
            <v>0</v>
          </cell>
          <cell r="X177">
            <v>0</v>
          </cell>
          <cell r="Z177">
            <v>0</v>
          </cell>
        </row>
        <row r="178">
          <cell r="E178" t="str">
            <v>&lt;Select&gt;</v>
          </cell>
          <cell r="F178" t="str">
            <v>&lt;Select&gt;</v>
          </cell>
          <cell r="H178">
            <v>0</v>
          </cell>
          <cell r="X178">
            <v>0</v>
          </cell>
          <cell r="Z178">
            <v>0</v>
          </cell>
        </row>
        <row r="179">
          <cell r="E179" t="str">
            <v>&lt;Select&gt;</v>
          </cell>
          <cell r="F179" t="str">
            <v>&lt;Select&gt;</v>
          </cell>
          <cell r="H179">
            <v>0</v>
          </cell>
          <cell r="X179">
            <v>0</v>
          </cell>
          <cell r="Z179">
            <v>0</v>
          </cell>
        </row>
        <row r="180">
          <cell r="E180" t="str">
            <v>&lt;Select&gt;</v>
          </cell>
          <cell r="F180" t="str">
            <v>&lt;Select&gt;</v>
          </cell>
          <cell r="H180">
            <v>0</v>
          </cell>
          <cell r="X180">
            <v>0</v>
          </cell>
          <cell r="Z180">
            <v>0</v>
          </cell>
        </row>
        <row r="181">
          <cell r="E181" t="str">
            <v>&lt;Select&gt;</v>
          </cell>
          <cell r="F181" t="str">
            <v>&lt;Select&gt;</v>
          </cell>
          <cell r="H181">
            <v>0</v>
          </cell>
          <cell r="X181">
            <v>0</v>
          </cell>
          <cell r="Z181">
            <v>0</v>
          </cell>
        </row>
        <row r="182">
          <cell r="E182" t="str">
            <v>&lt;Select&gt;</v>
          </cell>
          <cell r="F182" t="str">
            <v>&lt;Select&gt;</v>
          </cell>
          <cell r="H182">
            <v>0</v>
          </cell>
          <cell r="X182">
            <v>0</v>
          </cell>
          <cell r="Z182">
            <v>0</v>
          </cell>
        </row>
        <row r="183">
          <cell r="E183" t="str">
            <v>&lt;Select&gt;</v>
          </cell>
          <cell r="F183" t="str">
            <v>&lt;Select&gt;</v>
          </cell>
          <cell r="H183">
            <v>0</v>
          </cell>
          <cell r="X183">
            <v>0</v>
          </cell>
          <cell r="Z183">
            <v>0</v>
          </cell>
        </row>
        <row r="184">
          <cell r="E184" t="str">
            <v>&lt;Select&gt;</v>
          </cell>
          <cell r="F184" t="str">
            <v>&lt;Select&gt;</v>
          </cell>
          <cell r="H184">
            <v>0</v>
          </cell>
          <cell r="X184">
            <v>0</v>
          </cell>
          <cell r="Z184">
            <v>0</v>
          </cell>
        </row>
        <row r="185">
          <cell r="E185" t="str">
            <v>&lt;Select&gt;</v>
          </cell>
          <cell r="F185" t="str">
            <v>&lt;Select&gt;</v>
          </cell>
          <cell r="H185">
            <v>0</v>
          </cell>
          <cell r="X185">
            <v>0</v>
          </cell>
          <cell r="Z185">
            <v>0</v>
          </cell>
        </row>
        <row r="186">
          <cell r="E186" t="str">
            <v>&lt;Select&gt;</v>
          </cell>
          <cell r="F186" t="str">
            <v>&lt;Select&gt;</v>
          </cell>
          <cell r="H186">
            <v>0</v>
          </cell>
          <cell r="X186">
            <v>0</v>
          </cell>
          <cell r="Z186">
            <v>0</v>
          </cell>
        </row>
        <row r="187">
          <cell r="E187" t="str">
            <v>&lt;Select&gt;</v>
          </cell>
          <cell r="F187" t="str">
            <v>&lt;Select&gt;</v>
          </cell>
          <cell r="H187">
            <v>0</v>
          </cell>
          <cell r="X187">
            <v>0</v>
          </cell>
          <cell r="Z187">
            <v>0</v>
          </cell>
        </row>
        <row r="188">
          <cell r="E188" t="str">
            <v>&lt;Select&gt;</v>
          </cell>
          <cell r="F188" t="str">
            <v>&lt;Select&gt;</v>
          </cell>
          <cell r="H188">
            <v>0</v>
          </cell>
          <cell r="X188">
            <v>0</v>
          </cell>
          <cell r="Z188">
            <v>0</v>
          </cell>
        </row>
        <row r="189">
          <cell r="E189" t="str">
            <v>&lt;Select&gt;</v>
          </cell>
          <cell r="F189" t="str">
            <v>&lt;Select&gt;</v>
          </cell>
          <cell r="H189">
            <v>0</v>
          </cell>
          <cell r="X189">
            <v>0</v>
          </cell>
          <cell r="Z189">
            <v>0</v>
          </cell>
        </row>
        <row r="190">
          <cell r="E190" t="str">
            <v>&lt;Select&gt;</v>
          </cell>
          <cell r="F190" t="str">
            <v>&lt;Select&gt;</v>
          </cell>
          <cell r="H190">
            <v>0</v>
          </cell>
          <cell r="X190">
            <v>0</v>
          </cell>
          <cell r="Z190">
            <v>0</v>
          </cell>
        </row>
        <row r="191">
          <cell r="E191" t="str">
            <v>&lt;Select&gt;</v>
          </cell>
          <cell r="F191" t="str">
            <v>&lt;Select&gt;</v>
          </cell>
          <cell r="H191">
            <v>0</v>
          </cell>
          <cell r="X191">
            <v>0</v>
          </cell>
          <cell r="Z191">
            <v>0</v>
          </cell>
        </row>
        <row r="192">
          <cell r="E192" t="str">
            <v>&lt;Select&gt;</v>
          </cell>
          <cell r="F192" t="str">
            <v>&lt;Select&gt;</v>
          </cell>
          <cell r="H192">
            <v>0</v>
          </cell>
          <cell r="X192">
            <v>0</v>
          </cell>
          <cell r="Z192">
            <v>0</v>
          </cell>
        </row>
        <row r="193">
          <cell r="E193" t="str">
            <v>&lt;Select&gt;</v>
          </cell>
          <cell r="F193" t="str">
            <v>&lt;Select&gt;</v>
          </cell>
          <cell r="H193">
            <v>0</v>
          </cell>
          <cell r="X193">
            <v>0</v>
          </cell>
          <cell r="Z193">
            <v>0</v>
          </cell>
        </row>
        <row r="194">
          <cell r="E194" t="str">
            <v>&lt;Select&gt;</v>
          </cell>
          <cell r="F194" t="str">
            <v>&lt;Select&gt;</v>
          </cell>
          <cell r="H194">
            <v>0</v>
          </cell>
          <cell r="X194">
            <v>0</v>
          </cell>
          <cell r="Z194">
            <v>0</v>
          </cell>
        </row>
        <row r="195">
          <cell r="E195" t="str">
            <v>&lt;Select&gt;</v>
          </cell>
          <cell r="F195" t="str">
            <v>&lt;Select&gt;</v>
          </cell>
          <cell r="H195">
            <v>0</v>
          </cell>
          <cell r="X195">
            <v>0</v>
          </cell>
          <cell r="Z195">
            <v>0</v>
          </cell>
        </row>
        <row r="196">
          <cell r="E196" t="str">
            <v>&lt;Select&gt;</v>
          </cell>
          <cell r="F196" t="str">
            <v>&lt;Select&gt;</v>
          </cell>
          <cell r="H196">
            <v>0</v>
          </cell>
          <cell r="X196">
            <v>0</v>
          </cell>
          <cell r="Z196">
            <v>0</v>
          </cell>
        </row>
        <row r="197">
          <cell r="E197" t="str">
            <v>&lt;Select&gt;</v>
          </cell>
          <cell r="F197" t="str">
            <v>&lt;Select&gt;</v>
          </cell>
          <cell r="H197">
            <v>0</v>
          </cell>
          <cell r="X197">
            <v>0</v>
          </cell>
          <cell r="Z197">
            <v>0</v>
          </cell>
        </row>
        <row r="198">
          <cell r="E198" t="str">
            <v>&lt;Select&gt;</v>
          </cell>
          <cell r="F198" t="str">
            <v>&lt;Select&gt;</v>
          </cell>
          <cell r="H198">
            <v>0</v>
          </cell>
          <cell r="X198">
            <v>0</v>
          </cell>
          <cell r="Z198">
            <v>0</v>
          </cell>
        </row>
        <row r="199">
          <cell r="E199" t="str">
            <v>&lt;Select&gt;</v>
          </cell>
          <cell r="F199" t="str">
            <v>&lt;Select&gt;</v>
          </cell>
          <cell r="H199">
            <v>0</v>
          </cell>
          <cell r="X199">
            <v>0</v>
          </cell>
          <cell r="Z199">
            <v>0</v>
          </cell>
        </row>
        <row r="200">
          <cell r="E200" t="str">
            <v>&lt;Select&gt;</v>
          </cell>
          <cell r="F200" t="str">
            <v>&lt;Select&gt;</v>
          </cell>
          <cell r="H200">
            <v>0</v>
          </cell>
          <cell r="X200">
            <v>0</v>
          </cell>
          <cell r="Z200">
            <v>0</v>
          </cell>
        </row>
        <row r="201">
          <cell r="E201" t="str">
            <v>&lt;Select&gt;</v>
          </cell>
          <cell r="F201" t="str">
            <v>&lt;Select&gt;</v>
          </cell>
          <cell r="H201">
            <v>0</v>
          </cell>
          <cell r="X201">
            <v>0</v>
          </cell>
          <cell r="Z201">
            <v>0</v>
          </cell>
        </row>
        <row r="202">
          <cell r="E202" t="str">
            <v>&lt;Select&gt;</v>
          </cell>
          <cell r="F202" t="str">
            <v>&lt;Select&gt;</v>
          </cell>
          <cell r="H202">
            <v>0</v>
          </cell>
          <cell r="X202">
            <v>0</v>
          </cell>
          <cell r="Z202">
            <v>0</v>
          </cell>
        </row>
        <row r="203">
          <cell r="E203" t="str">
            <v>&lt;Select&gt;</v>
          </cell>
          <cell r="F203" t="str">
            <v>&lt;Select&gt;</v>
          </cell>
          <cell r="H203">
            <v>0</v>
          </cell>
          <cell r="X203">
            <v>0</v>
          </cell>
          <cell r="Z203">
            <v>0</v>
          </cell>
        </row>
        <row r="204">
          <cell r="E204" t="str">
            <v>&lt;Select&gt;</v>
          </cell>
          <cell r="F204" t="str">
            <v>&lt;Select&gt;</v>
          </cell>
          <cell r="H204">
            <v>0</v>
          </cell>
          <cell r="X204">
            <v>0</v>
          </cell>
          <cell r="Z204">
            <v>0</v>
          </cell>
        </row>
        <row r="205">
          <cell r="E205" t="str">
            <v>&lt;Select&gt;</v>
          </cell>
          <cell r="F205" t="str">
            <v>&lt;Select&gt;</v>
          </cell>
          <cell r="H205">
            <v>0</v>
          </cell>
          <cell r="X205">
            <v>0</v>
          </cell>
          <cell r="Z205">
            <v>0</v>
          </cell>
        </row>
        <row r="206">
          <cell r="E206" t="str">
            <v>&lt;Select&gt;</v>
          </cell>
          <cell r="F206" t="str">
            <v>&lt;Select&gt;</v>
          </cell>
          <cell r="H206">
            <v>0</v>
          </cell>
          <cell r="X206">
            <v>0</v>
          </cell>
          <cell r="Z206">
            <v>0</v>
          </cell>
        </row>
        <row r="207">
          <cell r="E207" t="str">
            <v>&lt;Select&gt;</v>
          </cell>
          <cell r="F207" t="str">
            <v>&lt;Select&gt;</v>
          </cell>
          <cell r="H207">
            <v>0</v>
          </cell>
          <cell r="X207">
            <v>0</v>
          </cell>
          <cell r="Z207">
            <v>0</v>
          </cell>
        </row>
        <row r="208">
          <cell r="E208" t="str">
            <v>&lt;Select&gt;</v>
          </cell>
          <cell r="F208" t="str">
            <v>&lt;Select&gt;</v>
          </cell>
          <cell r="H208">
            <v>0</v>
          </cell>
          <cell r="X208">
            <v>0</v>
          </cell>
          <cell r="Z208">
            <v>0</v>
          </cell>
        </row>
        <row r="209">
          <cell r="E209" t="str">
            <v>&lt;Select&gt;</v>
          </cell>
          <cell r="F209" t="str">
            <v>&lt;Select&gt;</v>
          </cell>
          <cell r="H209">
            <v>0</v>
          </cell>
          <cell r="X209">
            <v>0</v>
          </cell>
          <cell r="Z209">
            <v>0</v>
          </cell>
        </row>
        <row r="210">
          <cell r="E210" t="str">
            <v>&lt;Select&gt;</v>
          </cell>
          <cell r="F210" t="str">
            <v>&lt;Select&gt;</v>
          </cell>
          <cell r="H210">
            <v>0</v>
          </cell>
          <cell r="X210">
            <v>0</v>
          </cell>
          <cell r="Z210">
            <v>0</v>
          </cell>
        </row>
        <row r="211">
          <cell r="E211" t="str">
            <v>&lt;Select&gt;</v>
          </cell>
          <cell r="F211" t="str">
            <v>&lt;Select&gt;</v>
          </cell>
          <cell r="H211">
            <v>0</v>
          </cell>
          <cell r="X211">
            <v>0</v>
          </cell>
          <cell r="Z211">
            <v>0</v>
          </cell>
        </row>
        <row r="212">
          <cell r="E212" t="str">
            <v>&lt;Select&gt;</v>
          </cell>
          <cell r="F212" t="str">
            <v>&lt;Select&gt;</v>
          </cell>
          <cell r="H212">
            <v>0</v>
          </cell>
          <cell r="X212">
            <v>0</v>
          </cell>
          <cell r="Z212">
            <v>0</v>
          </cell>
        </row>
        <row r="213">
          <cell r="E213" t="str">
            <v>&lt;Select&gt;</v>
          </cell>
          <cell r="F213" t="str">
            <v>&lt;Select&gt;</v>
          </cell>
          <cell r="H213">
            <v>0</v>
          </cell>
          <cell r="X213">
            <v>0</v>
          </cell>
          <cell r="Z213">
            <v>0</v>
          </cell>
        </row>
        <row r="214">
          <cell r="E214" t="str">
            <v>&lt;Select&gt;</v>
          </cell>
          <cell r="F214" t="str">
            <v>&lt;Select&gt;</v>
          </cell>
          <cell r="H214">
            <v>0</v>
          </cell>
          <cell r="X214">
            <v>0</v>
          </cell>
          <cell r="Z214">
            <v>0</v>
          </cell>
        </row>
        <row r="215">
          <cell r="E215" t="str">
            <v>&lt;Select&gt;</v>
          </cell>
          <cell r="F215" t="str">
            <v>&lt;Select&gt;</v>
          </cell>
          <cell r="H215">
            <v>0</v>
          </cell>
          <cell r="X215">
            <v>0</v>
          </cell>
          <cell r="Z215">
            <v>0</v>
          </cell>
        </row>
        <row r="216">
          <cell r="E216" t="str">
            <v>&lt;Select&gt;</v>
          </cell>
          <cell r="F216" t="str">
            <v>&lt;Select&gt;</v>
          </cell>
          <cell r="H216">
            <v>0</v>
          </cell>
          <cell r="X216">
            <v>0</v>
          </cell>
          <cell r="Z216">
            <v>0</v>
          </cell>
        </row>
        <row r="217">
          <cell r="E217" t="str">
            <v>&lt;Select&gt;</v>
          </cell>
          <cell r="F217" t="str">
            <v>&lt;Select&gt;</v>
          </cell>
          <cell r="H217">
            <v>0</v>
          </cell>
          <cell r="X217">
            <v>0</v>
          </cell>
          <cell r="Z217">
            <v>0</v>
          </cell>
        </row>
        <row r="218">
          <cell r="E218" t="str">
            <v>&lt;Select&gt;</v>
          </cell>
          <cell r="F218" t="str">
            <v>&lt;Select&gt;</v>
          </cell>
          <cell r="H218">
            <v>0</v>
          </cell>
          <cell r="X218">
            <v>0</v>
          </cell>
          <cell r="Z218">
            <v>0</v>
          </cell>
        </row>
        <row r="219">
          <cell r="E219" t="str">
            <v>&lt;Select&gt;</v>
          </cell>
          <cell r="F219" t="str">
            <v>&lt;Select&gt;</v>
          </cell>
          <cell r="H219">
            <v>0</v>
          </cell>
          <cell r="X219">
            <v>0</v>
          </cell>
          <cell r="Z219">
            <v>0</v>
          </cell>
        </row>
        <row r="220">
          <cell r="E220" t="str">
            <v>&lt;Select&gt;</v>
          </cell>
          <cell r="F220" t="str">
            <v>&lt;Select&gt;</v>
          </cell>
          <cell r="H220">
            <v>0</v>
          </cell>
          <cell r="X220">
            <v>0</v>
          </cell>
          <cell r="Z220">
            <v>0</v>
          </cell>
        </row>
        <row r="221">
          <cell r="E221" t="str">
            <v>&lt;Select&gt;</v>
          </cell>
          <cell r="F221" t="str">
            <v>&lt;Select&gt;</v>
          </cell>
          <cell r="H221">
            <v>0</v>
          </cell>
          <cell r="X221">
            <v>0</v>
          </cell>
          <cell r="Z221">
            <v>0</v>
          </cell>
        </row>
        <row r="222">
          <cell r="E222" t="str">
            <v>&lt;Select&gt;</v>
          </cell>
          <cell r="F222" t="str">
            <v>&lt;Select&gt;</v>
          </cell>
          <cell r="H222">
            <v>0</v>
          </cell>
          <cell r="X222">
            <v>0</v>
          </cell>
          <cell r="Z222">
            <v>0</v>
          </cell>
        </row>
        <row r="223">
          <cell r="E223" t="str">
            <v>&lt;Select&gt;</v>
          </cell>
          <cell r="F223" t="str">
            <v>&lt;Select&gt;</v>
          </cell>
          <cell r="H223">
            <v>0</v>
          </cell>
          <cell r="X223">
            <v>0</v>
          </cell>
          <cell r="Z223">
            <v>0</v>
          </cell>
        </row>
        <row r="224">
          <cell r="E224" t="str">
            <v>&lt;Select&gt;</v>
          </cell>
          <cell r="F224" t="str">
            <v>&lt;Select&gt;</v>
          </cell>
          <cell r="H224">
            <v>0</v>
          </cell>
          <cell r="X224">
            <v>0</v>
          </cell>
          <cell r="Z224">
            <v>0</v>
          </cell>
        </row>
        <row r="225">
          <cell r="E225" t="str">
            <v>&lt;Select&gt;</v>
          </cell>
          <cell r="F225" t="str">
            <v>&lt;Select&gt;</v>
          </cell>
          <cell r="H225">
            <v>0</v>
          </cell>
          <cell r="X225">
            <v>0</v>
          </cell>
          <cell r="Z225">
            <v>0</v>
          </cell>
        </row>
        <row r="226">
          <cell r="E226" t="str">
            <v>&lt;Select&gt;</v>
          </cell>
          <cell r="F226" t="str">
            <v>&lt;Select&gt;</v>
          </cell>
          <cell r="H226">
            <v>0</v>
          </cell>
          <cell r="X226">
            <v>0</v>
          </cell>
          <cell r="Z226">
            <v>0</v>
          </cell>
        </row>
        <row r="227">
          <cell r="E227" t="str">
            <v>&lt;Select&gt;</v>
          </cell>
          <cell r="F227" t="str">
            <v>&lt;Select&gt;</v>
          </cell>
          <cell r="H227">
            <v>0</v>
          </cell>
          <cell r="X227">
            <v>0</v>
          </cell>
          <cell r="Z227">
            <v>0</v>
          </cell>
        </row>
        <row r="228">
          <cell r="E228" t="str">
            <v>&lt;Select&gt;</v>
          </cell>
          <cell r="F228" t="str">
            <v>&lt;Select&gt;</v>
          </cell>
          <cell r="H228">
            <v>0</v>
          </cell>
          <cell r="X228">
            <v>0</v>
          </cell>
          <cell r="Z228">
            <v>0</v>
          </cell>
        </row>
        <row r="229">
          <cell r="E229" t="str">
            <v>&lt;Select&gt;</v>
          </cell>
          <cell r="F229" t="str">
            <v>&lt;Select&gt;</v>
          </cell>
          <cell r="H229">
            <v>0</v>
          </cell>
          <cell r="X229">
            <v>0</v>
          </cell>
          <cell r="Z229">
            <v>0</v>
          </cell>
        </row>
        <row r="230">
          <cell r="E230" t="str">
            <v>&lt;Select&gt;</v>
          </cell>
          <cell r="F230" t="str">
            <v>&lt;Select&gt;</v>
          </cell>
          <cell r="H230">
            <v>0</v>
          </cell>
          <cell r="X230">
            <v>0</v>
          </cell>
          <cell r="Z230">
            <v>0</v>
          </cell>
        </row>
        <row r="231">
          <cell r="E231" t="str">
            <v>&lt;Select&gt;</v>
          </cell>
          <cell r="F231" t="str">
            <v>&lt;Select&gt;</v>
          </cell>
          <cell r="H231">
            <v>0</v>
          </cell>
          <cell r="X231">
            <v>0</v>
          </cell>
          <cell r="Z231">
            <v>0</v>
          </cell>
        </row>
        <row r="232">
          <cell r="E232" t="str">
            <v>&lt;Select&gt;</v>
          </cell>
          <cell r="F232" t="str">
            <v>&lt;Select&gt;</v>
          </cell>
          <cell r="H232">
            <v>0</v>
          </cell>
          <cell r="X232">
            <v>0</v>
          </cell>
          <cell r="Z232">
            <v>0</v>
          </cell>
        </row>
        <row r="233">
          <cell r="E233" t="str">
            <v>&lt;Select&gt;</v>
          </cell>
          <cell r="F233" t="str">
            <v>&lt;Select&gt;</v>
          </cell>
          <cell r="H233">
            <v>0</v>
          </cell>
          <cell r="X233">
            <v>0</v>
          </cell>
          <cell r="Z233">
            <v>0</v>
          </cell>
        </row>
        <row r="234">
          <cell r="E234" t="str">
            <v>&lt;Select&gt;</v>
          </cell>
          <cell r="F234" t="str">
            <v>&lt;Select&gt;</v>
          </cell>
          <cell r="H234">
            <v>0</v>
          </cell>
          <cell r="X234">
            <v>0</v>
          </cell>
          <cell r="Z234">
            <v>0</v>
          </cell>
        </row>
        <row r="235">
          <cell r="E235" t="str">
            <v>&lt;Select&gt;</v>
          </cell>
          <cell r="F235" t="str">
            <v>&lt;Select&gt;</v>
          </cell>
          <cell r="H235">
            <v>0</v>
          </cell>
          <cell r="X235">
            <v>0</v>
          </cell>
          <cell r="Z235">
            <v>0</v>
          </cell>
        </row>
        <row r="236">
          <cell r="E236" t="str">
            <v>&lt;Select&gt;</v>
          </cell>
          <cell r="F236" t="str">
            <v>&lt;Select&gt;</v>
          </cell>
          <cell r="H236">
            <v>0</v>
          </cell>
          <cell r="X236">
            <v>0</v>
          </cell>
          <cell r="Z236">
            <v>0</v>
          </cell>
        </row>
        <row r="237">
          <cell r="E237" t="str">
            <v>&lt;Select&gt;</v>
          </cell>
          <cell r="F237" t="str">
            <v>&lt;Select&gt;</v>
          </cell>
          <cell r="H237">
            <v>0</v>
          </cell>
          <cell r="X237">
            <v>0</v>
          </cell>
          <cell r="Z237">
            <v>0</v>
          </cell>
        </row>
        <row r="238">
          <cell r="E238" t="str">
            <v>&lt;Select&gt;</v>
          </cell>
          <cell r="F238" t="str">
            <v>&lt;Select&gt;</v>
          </cell>
          <cell r="H238">
            <v>0</v>
          </cell>
          <cell r="X238">
            <v>0</v>
          </cell>
          <cell r="Z238">
            <v>0</v>
          </cell>
        </row>
        <row r="239">
          <cell r="E239" t="str">
            <v>&lt;Select&gt;</v>
          </cell>
          <cell r="F239" t="str">
            <v>&lt;Select&gt;</v>
          </cell>
          <cell r="H239">
            <v>0</v>
          </cell>
          <cell r="X239">
            <v>0</v>
          </cell>
          <cell r="Z239">
            <v>0</v>
          </cell>
        </row>
        <row r="240">
          <cell r="E240" t="str">
            <v>&lt;Select&gt;</v>
          </cell>
          <cell r="F240" t="str">
            <v>&lt;Select&gt;</v>
          </cell>
          <cell r="H240">
            <v>0</v>
          </cell>
          <cell r="X240">
            <v>0</v>
          </cell>
          <cell r="Z240">
            <v>0</v>
          </cell>
        </row>
        <row r="241">
          <cell r="E241" t="str">
            <v>&lt;Select&gt;</v>
          </cell>
          <cell r="F241" t="str">
            <v>&lt;Select&gt;</v>
          </cell>
          <cell r="H241">
            <v>0</v>
          </cell>
          <cell r="X241">
            <v>0</v>
          </cell>
          <cell r="Z241">
            <v>0</v>
          </cell>
        </row>
        <row r="242">
          <cell r="E242" t="str">
            <v>&lt;Select&gt;</v>
          </cell>
          <cell r="F242" t="str">
            <v>&lt;Select&gt;</v>
          </cell>
          <cell r="H242">
            <v>0</v>
          </cell>
          <cell r="X242">
            <v>0</v>
          </cell>
          <cell r="Z242">
            <v>0</v>
          </cell>
        </row>
        <row r="243">
          <cell r="E243" t="str">
            <v>&lt;Select&gt;</v>
          </cell>
          <cell r="F243" t="str">
            <v>&lt;Select&gt;</v>
          </cell>
          <cell r="H243">
            <v>0</v>
          </cell>
          <cell r="X243">
            <v>0</v>
          </cell>
          <cell r="Z243">
            <v>0</v>
          </cell>
        </row>
        <row r="244">
          <cell r="E244" t="str">
            <v>&lt;Select&gt;</v>
          </cell>
          <cell r="F244" t="str">
            <v>&lt;Select&gt;</v>
          </cell>
          <cell r="H244">
            <v>0</v>
          </cell>
          <cell r="X244">
            <v>0</v>
          </cell>
          <cell r="Z244">
            <v>0</v>
          </cell>
        </row>
        <row r="245">
          <cell r="E245" t="str">
            <v>&lt;Select&gt;</v>
          </cell>
          <cell r="F245" t="str">
            <v>&lt;Select&gt;</v>
          </cell>
          <cell r="H245">
            <v>0</v>
          </cell>
          <cell r="X245">
            <v>0</v>
          </cell>
          <cell r="Z245">
            <v>0</v>
          </cell>
        </row>
        <row r="246">
          <cell r="E246" t="str">
            <v>&lt;Select&gt;</v>
          </cell>
          <cell r="F246" t="str">
            <v>&lt;Select&gt;</v>
          </cell>
          <cell r="H246">
            <v>0</v>
          </cell>
          <cell r="X246">
            <v>0</v>
          </cell>
          <cell r="Z246">
            <v>0</v>
          </cell>
        </row>
        <row r="247">
          <cell r="E247" t="str">
            <v>&lt;Select&gt;</v>
          </cell>
          <cell r="F247" t="str">
            <v>&lt;Select&gt;</v>
          </cell>
          <cell r="H247">
            <v>0</v>
          </cell>
          <cell r="X247">
            <v>0</v>
          </cell>
          <cell r="Z247">
            <v>0</v>
          </cell>
        </row>
        <row r="248">
          <cell r="E248" t="str">
            <v>&lt;Select&gt;</v>
          </cell>
          <cell r="F248" t="str">
            <v>&lt;Select&gt;</v>
          </cell>
          <cell r="H248">
            <v>0</v>
          </cell>
          <cell r="X248">
            <v>0</v>
          </cell>
          <cell r="Z248">
            <v>0</v>
          </cell>
        </row>
        <row r="249">
          <cell r="E249" t="str">
            <v>&lt;Select&gt;</v>
          </cell>
          <cell r="F249" t="str">
            <v>&lt;Select&gt;</v>
          </cell>
          <cell r="H249">
            <v>0</v>
          </cell>
          <cell r="X249">
            <v>0</v>
          </cell>
          <cell r="Z249">
            <v>0</v>
          </cell>
        </row>
        <row r="250">
          <cell r="E250" t="str">
            <v>&lt;Select&gt;</v>
          </cell>
          <cell r="F250" t="str">
            <v>&lt;Select&gt;</v>
          </cell>
          <cell r="H250">
            <v>0</v>
          </cell>
          <cell r="X250">
            <v>0</v>
          </cell>
          <cell r="Z250">
            <v>0</v>
          </cell>
        </row>
        <row r="251">
          <cell r="E251" t="str">
            <v>&lt;Select&gt;</v>
          </cell>
          <cell r="F251" t="str">
            <v>&lt;Select&gt;</v>
          </cell>
          <cell r="H251">
            <v>0</v>
          </cell>
          <cell r="X251">
            <v>0</v>
          </cell>
          <cell r="Z251">
            <v>0</v>
          </cell>
        </row>
        <row r="252">
          <cell r="E252" t="str">
            <v>&lt;Select&gt;</v>
          </cell>
          <cell r="F252" t="str">
            <v>&lt;Select&gt;</v>
          </cell>
          <cell r="H252">
            <v>0</v>
          </cell>
          <cell r="X252">
            <v>0</v>
          </cell>
          <cell r="Z252">
            <v>0</v>
          </cell>
        </row>
        <row r="253">
          <cell r="E253" t="str">
            <v>&lt;Select&gt;</v>
          </cell>
          <cell r="F253" t="str">
            <v>&lt;Select&gt;</v>
          </cell>
          <cell r="H253">
            <v>0</v>
          </cell>
          <cell r="X253">
            <v>0</v>
          </cell>
          <cell r="Z253">
            <v>0</v>
          </cell>
        </row>
        <row r="254">
          <cell r="E254" t="str">
            <v>&lt;Select&gt;</v>
          </cell>
          <cell r="F254" t="str">
            <v>&lt;Select&gt;</v>
          </cell>
          <cell r="H254">
            <v>0</v>
          </cell>
          <cell r="X254">
            <v>0</v>
          </cell>
          <cell r="Z254">
            <v>0</v>
          </cell>
        </row>
        <row r="255">
          <cell r="E255" t="str">
            <v>&lt;Select&gt;</v>
          </cell>
          <cell r="F255" t="str">
            <v>&lt;Select&gt;</v>
          </cell>
          <cell r="H255">
            <v>0</v>
          </cell>
          <cell r="X255">
            <v>0</v>
          </cell>
          <cell r="Z255">
            <v>0</v>
          </cell>
        </row>
        <row r="256">
          <cell r="E256" t="str">
            <v>&lt;Select&gt;</v>
          </cell>
          <cell r="F256" t="str">
            <v>&lt;Select&gt;</v>
          </cell>
          <cell r="H256">
            <v>0</v>
          </cell>
          <cell r="X256">
            <v>0</v>
          </cell>
          <cell r="Z256">
            <v>0</v>
          </cell>
        </row>
        <row r="257">
          <cell r="E257" t="str">
            <v>&lt;Select&gt;</v>
          </cell>
          <cell r="F257" t="str">
            <v>&lt;Select&gt;</v>
          </cell>
          <cell r="H257">
            <v>0</v>
          </cell>
          <cell r="X257">
            <v>0</v>
          </cell>
          <cell r="Z257">
            <v>0</v>
          </cell>
        </row>
        <row r="258">
          <cell r="E258" t="str">
            <v>&lt;Select&gt;</v>
          </cell>
          <cell r="F258" t="str">
            <v>&lt;Select&gt;</v>
          </cell>
          <cell r="H258">
            <v>0</v>
          </cell>
          <cell r="X258">
            <v>0</v>
          </cell>
          <cell r="Z258">
            <v>0</v>
          </cell>
        </row>
        <row r="259">
          <cell r="E259" t="str">
            <v>&lt;Select&gt;</v>
          </cell>
          <cell r="F259" t="str">
            <v>&lt;Select&gt;</v>
          </cell>
          <cell r="H259">
            <v>0</v>
          </cell>
          <cell r="X259">
            <v>0</v>
          </cell>
          <cell r="Z259">
            <v>0</v>
          </cell>
        </row>
        <row r="260">
          <cell r="E260" t="str">
            <v>&lt;Select&gt;</v>
          </cell>
          <cell r="F260" t="str">
            <v>&lt;Select&gt;</v>
          </cell>
          <cell r="H260">
            <v>0</v>
          </cell>
          <cell r="X260">
            <v>0</v>
          </cell>
          <cell r="Z260">
            <v>0</v>
          </cell>
        </row>
        <row r="261">
          <cell r="E261" t="str">
            <v>&lt;Select&gt;</v>
          </cell>
          <cell r="F261" t="str">
            <v>&lt;Select&gt;</v>
          </cell>
          <cell r="H261">
            <v>0</v>
          </cell>
          <cell r="X261">
            <v>0</v>
          </cell>
          <cell r="Z261">
            <v>0</v>
          </cell>
        </row>
        <row r="262">
          <cell r="E262" t="str">
            <v>&lt;Select&gt;</v>
          </cell>
          <cell r="F262" t="str">
            <v>&lt;Select&gt;</v>
          </cell>
          <cell r="H262">
            <v>0</v>
          </cell>
          <cell r="X262">
            <v>0</v>
          </cell>
          <cell r="Z262">
            <v>0</v>
          </cell>
        </row>
        <row r="263">
          <cell r="E263" t="str">
            <v>&lt;Select&gt;</v>
          </cell>
          <cell r="F263" t="str">
            <v>&lt;Select&gt;</v>
          </cell>
          <cell r="H263">
            <v>0</v>
          </cell>
          <cell r="X263">
            <v>0</v>
          </cell>
          <cell r="Z263">
            <v>0</v>
          </cell>
        </row>
        <row r="264">
          <cell r="E264" t="str">
            <v>&lt;Select&gt;</v>
          </cell>
          <cell r="F264" t="str">
            <v>&lt;Select&gt;</v>
          </cell>
          <cell r="H264">
            <v>0</v>
          </cell>
          <cell r="X264">
            <v>0</v>
          </cell>
          <cell r="Z264">
            <v>0</v>
          </cell>
        </row>
        <row r="265">
          <cell r="E265" t="str">
            <v>&lt;Select&gt;</v>
          </cell>
          <cell r="F265" t="str">
            <v>&lt;Select&gt;</v>
          </cell>
          <cell r="H265">
            <v>0</v>
          </cell>
          <cell r="X265">
            <v>0</v>
          </cell>
          <cell r="Z265">
            <v>0</v>
          </cell>
        </row>
        <row r="266">
          <cell r="E266" t="str">
            <v>&lt;Select&gt;</v>
          </cell>
          <cell r="F266" t="str">
            <v>&lt;Select&gt;</v>
          </cell>
          <cell r="H266">
            <v>0</v>
          </cell>
          <cell r="X266">
            <v>0</v>
          </cell>
          <cell r="Z266">
            <v>0</v>
          </cell>
        </row>
        <row r="267">
          <cell r="E267" t="str">
            <v>&lt;Select&gt;</v>
          </cell>
          <cell r="F267" t="str">
            <v>&lt;Select&gt;</v>
          </cell>
          <cell r="H267">
            <v>0</v>
          </cell>
          <cell r="X267">
            <v>0</v>
          </cell>
          <cell r="Z267">
            <v>0</v>
          </cell>
        </row>
        <row r="268">
          <cell r="E268" t="str">
            <v>&lt;Select&gt;</v>
          </cell>
          <cell r="F268" t="str">
            <v>&lt;Select&gt;</v>
          </cell>
          <cell r="H268">
            <v>0</v>
          </cell>
          <cell r="X268">
            <v>0</v>
          </cell>
          <cell r="Z268">
            <v>0</v>
          </cell>
        </row>
        <row r="269">
          <cell r="E269" t="str">
            <v>&lt;Select&gt;</v>
          </cell>
          <cell r="F269" t="str">
            <v>&lt;Select&gt;</v>
          </cell>
          <cell r="H269">
            <v>0</v>
          </cell>
          <cell r="X269">
            <v>0</v>
          </cell>
          <cell r="Z269">
            <v>0</v>
          </cell>
        </row>
        <row r="270">
          <cell r="E270" t="str">
            <v>&lt;Select&gt;</v>
          </cell>
          <cell r="F270" t="str">
            <v>&lt;Select&gt;</v>
          </cell>
          <cell r="H270">
            <v>0</v>
          </cell>
          <cell r="X270">
            <v>0</v>
          </cell>
          <cell r="Z270">
            <v>0</v>
          </cell>
        </row>
        <row r="271">
          <cell r="E271" t="str">
            <v>&lt;Select&gt;</v>
          </cell>
          <cell r="F271" t="str">
            <v>&lt;Select&gt;</v>
          </cell>
          <cell r="H271">
            <v>0</v>
          </cell>
          <cell r="X271">
            <v>0</v>
          </cell>
          <cell r="Z271">
            <v>0</v>
          </cell>
        </row>
        <row r="272">
          <cell r="E272" t="str">
            <v>&lt;Select&gt;</v>
          </cell>
          <cell r="F272" t="str">
            <v>&lt;Select&gt;</v>
          </cell>
          <cell r="H272">
            <v>0</v>
          </cell>
          <cell r="X272">
            <v>0</v>
          </cell>
          <cell r="Z272">
            <v>0</v>
          </cell>
        </row>
        <row r="273">
          <cell r="E273" t="str">
            <v>&lt;Select&gt;</v>
          </cell>
          <cell r="F273" t="str">
            <v>&lt;Select&gt;</v>
          </cell>
          <cell r="H273">
            <v>0</v>
          </cell>
          <cell r="X273">
            <v>0</v>
          </cell>
          <cell r="Z273">
            <v>0</v>
          </cell>
        </row>
        <row r="274">
          <cell r="E274" t="str">
            <v>&lt;Select&gt;</v>
          </cell>
          <cell r="F274" t="str">
            <v>&lt;Select&gt;</v>
          </cell>
          <cell r="H274">
            <v>0</v>
          </cell>
          <cell r="X274">
            <v>0</v>
          </cell>
          <cell r="Z274">
            <v>0</v>
          </cell>
        </row>
        <row r="275">
          <cell r="E275" t="str">
            <v>&lt;Select&gt;</v>
          </cell>
          <cell r="F275" t="str">
            <v>&lt;Select&gt;</v>
          </cell>
          <cell r="H275">
            <v>0</v>
          </cell>
          <cell r="X275">
            <v>0</v>
          </cell>
          <cell r="Z275">
            <v>0</v>
          </cell>
        </row>
        <row r="276">
          <cell r="E276" t="str">
            <v>&lt;Select&gt;</v>
          </cell>
          <cell r="F276" t="str">
            <v>&lt;Select&gt;</v>
          </cell>
          <cell r="H276">
            <v>0</v>
          </cell>
          <cell r="X276">
            <v>0</v>
          </cell>
          <cell r="Z276">
            <v>0</v>
          </cell>
        </row>
        <row r="277">
          <cell r="E277" t="str">
            <v>&lt;Select&gt;</v>
          </cell>
          <cell r="F277" t="str">
            <v>&lt;Select&gt;</v>
          </cell>
          <cell r="H277">
            <v>0</v>
          </cell>
          <cell r="X277">
            <v>0</v>
          </cell>
          <cell r="Z277">
            <v>0</v>
          </cell>
        </row>
        <row r="278">
          <cell r="E278" t="str">
            <v>&lt;Select&gt;</v>
          </cell>
          <cell r="F278" t="str">
            <v>&lt;Select&gt;</v>
          </cell>
          <cell r="H278">
            <v>0</v>
          </cell>
          <cell r="X278">
            <v>0</v>
          </cell>
          <cell r="Z278">
            <v>0</v>
          </cell>
        </row>
        <row r="279">
          <cell r="E279" t="str">
            <v>&lt;Select&gt;</v>
          </cell>
          <cell r="F279" t="str">
            <v>&lt;Select&gt;</v>
          </cell>
          <cell r="H279">
            <v>0</v>
          </cell>
          <cell r="X279">
            <v>0</v>
          </cell>
          <cell r="Z279">
            <v>0</v>
          </cell>
        </row>
        <row r="280">
          <cell r="E280" t="str">
            <v>&lt;Select&gt;</v>
          </cell>
          <cell r="F280" t="str">
            <v>&lt;Select&gt;</v>
          </cell>
          <cell r="H280">
            <v>0</v>
          </cell>
          <cell r="X280">
            <v>0</v>
          </cell>
          <cell r="Z280">
            <v>0</v>
          </cell>
        </row>
        <row r="281">
          <cell r="E281" t="str">
            <v>&lt;Select&gt;</v>
          </cell>
          <cell r="F281" t="str">
            <v>&lt;Select&gt;</v>
          </cell>
          <cell r="H281">
            <v>0</v>
          </cell>
          <cell r="X281">
            <v>0</v>
          </cell>
          <cell r="Z281">
            <v>0</v>
          </cell>
        </row>
        <row r="282">
          <cell r="E282" t="str">
            <v>&lt;Select&gt;</v>
          </cell>
          <cell r="F282" t="str">
            <v>&lt;Select&gt;</v>
          </cell>
          <cell r="H282">
            <v>0</v>
          </cell>
          <cell r="X282">
            <v>0</v>
          </cell>
          <cell r="Z282">
            <v>0</v>
          </cell>
        </row>
        <row r="283">
          <cell r="E283" t="str">
            <v>&lt;Select&gt;</v>
          </cell>
          <cell r="F283" t="str">
            <v>&lt;Select&gt;</v>
          </cell>
          <cell r="H283">
            <v>0</v>
          </cell>
          <cell r="X283">
            <v>0</v>
          </cell>
          <cell r="Z283">
            <v>0</v>
          </cell>
        </row>
        <row r="284">
          <cell r="E284" t="str">
            <v>&lt;Select&gt;</v>
          </cell>
          <cell r="F284" t="str">
            <v>&lt;Select&gt;</v>
          </cell>
          <cell r="H284">
            <v>0</v>
          </cell>
          <cell r="X284">
            <v>0</v>
          </cell>
          <cell r="Z284">
            <v>0</v>
          </cell>
        </row>
        <row r="285">
          <cell r="E285" t="str">
            <v>&lt;Select&gt;</v>
          </cell>
          <cell r="F285" t="str">
            <v>&lt;Select&gt;</v>
          </cell>
          <cell r="H285">
            <v>0</v>
          </cell>
          <cell r="X285">
            <v>0</v>
          </cell>
          <cell r="Z285">
            <v>0</v>
          </cell>
        </row>
        <row r="286">
          <cell r="E286" t="str">
            <v>&lt;Select&gt;</v>
          </cell>
          <cell r="F286" t="str">
            <v>&lt;Select&gt;</v>
          </cell>
          <cell r="H286">
            <v>0</v>
          </cell>
          <cell r="X286">
            <v>0</v>
          </cell>
          <cell r="Z286">
            <v>0</v>
          </cell>
        </row>
        <row r="287">
          <cell r="E287" t="str">
            <v>&lt;Select&gt;</v>
          </cell>
          <cell r="F287" t="str">
            <v>&lt;Select&gt;</v>
          </cell>
          <cell r="H287">
            <v>0</v>
          </cell>
          <cell r="X287">
            <v>0</v>
          </cell>
          <cell r="Z287">
            <v>0</v>
          </cell>
        </row>
        <row r="288">
          <cell r="E288" t="str">
            <v>&lt;Select&gt;</v>
          </cell>
          <cell r="F288" t="str">
            <v>&lt;Select&gt;</v>
          </cell>
          <cell r="H288">
            <v>0</v>
          </cell>
          <cell r="X288">
            <v>0</v>
          </cell>
          <cell r="Z288">
            <v>0</v>
          </cell>
        </row>
        <row r="289">
          <cell r="E289" t="str">
            <v>&lt;Select&gt;</v>
          </cell>
          <cell r="F289" t="str">
            <v>&lt;Select&gt;</v>
          </cell>
          <cell r="H289">
            <v>0</v>
          </cell>
          <cell r="X289">
            <v>0</v>
          </cell>
          <cell r="Z289">
            <v>0</v>
          </cell>
        </row>
        <row r="290">
          <cell r="E290" t="str">
            <v>&lt;Select&gt;</v>
          </cell>
          <cell r="F290" t="str">
            <v>&lt;Select&gt;</v>
          </cell>
          <cell r="H290">
            <v>0</v>
          </cell>
          <cell r="X290">
            <v>0</v>
          </cell>
          <cell r="Z290">
            <v>0</v>
          </cell>
        </row>
        <row r="291">
          <cell r="E291" t="str">
            <v>If you need to add rows please contact the NABERS team</v>
          </cell>
        </row>
        <row r="297">
          <cell r="E297" t="str">
            <v>Is this for the BB Rating</v>
          </cell>
          <cell r="F297" t="str">
            <v>Is this for the WB Rating</v>
          </cell>
          <cell r="G297" t="str">
            <v>Which Tenancy ID does this relate to?</v>
          </cell>
          <cell r="L297" t="str">
            <v>Energy inclusion (kWh)</v>
          </cell>
        </row>
        <row r="298">
          <cell r="E298" t="str">
            <v>&lt;Select&gt;</v>
          </cell>
          <cell r="F298" t="str">
            <v>&lt;Select&gt;</v>
          </cell>
          <cell r="L298">
            <v>0</v>
          </cell>
        </row>
        <row r="299">
          <cell r="E299" t="str">
            <v>&lt;Select&gt;</v>
          </cell>
          <cell r="F299" t="str">
            <v>&lt;Select&gt;</v>
          </cell>
          <cell r="L299">
            <v>0</v>
          </cell>
        </row>
        <row r="300">
          <cell r="E300" t="str">
            <v>&lt;Select&gt;</v>
          </cell>
          <cell r="F300" t="str">
            <v>&lt;Select&gt;</v>
          </cell>
          <cell r="L300">
            <v>0</v>
          </cell>
        </row>
        <row r="301">
          <cell r="E301" t="str">
            <v>&lt;Select&gt;</v>
          </cell>
          <cell r="F301" t="str">
            <v>&lt;Select&gt;</v>
          </cell>
          <cell r="L301">
            <v>0</v>
          </cell>
        </row>
        <row r="302">
          <cell r="E302" t="str">
            <v>&lt;Select&gt;</v>
          </cell>
          <cell r="F302" t="str">
            <v>&lt;Select&gt;</v>
          </cell>
          <cell r="L302">
            <v>0</v>
          </cell>
        </row>
        <row r="303">
          <cell r="E303" t="str">
            <v>&lt;Select&gt;</v>
          </cell>
          <cell r="F303" t="str">
            <v>&lt;Select&gt;</v>
          </cell>
          <cell r="L303">
            <v>0</v>
          </cell>
        </row>
        <row r="304">
          <cell r="E304" t="str">
            <v>&lt;Select&gt;</v>
          </cell>
          <cell r="F304" t="str">
            <v>&lt;Select&gt;</v>
          </cell>
          <cell r="L304">
            <v>0</v>
          </cell>
        </row>
        <row r="305">
          <cell r="E305" t="str">
            <v>&lt;Select&gt;</v>
          </cell>
          <cell r="F305" t="str">
            <v>&lt;Select&gt;</v>
          </cell>
          <cell r="L305">
            <v>0</v>
          </cell>
        </row>
      </sheetData>
      <sheetData sheetId="6">
        <row r="11">
          <cell r="F11" t="str">
            <v>&lt;Select&gt;</v>
          </cell>
        </row>
        <row r="12">
          <cell r="F12" t="str">
            <v>&lt;Select&gt;</v>
          </cell>
        </row>
        <row r="41">
          <cell r="L41">
            <v>0</v>
          </cell>
          <cell r="M41">
            <v>0</v>
          </cell>
        </row>
        <row r="60">
          <cell r="E60" t="str">
            <v>Is this Meter for the BB Rating</v>
          </cell>
          <cell r="F60" t="str">
            <v>Is this meter for the WB Rating</v>
          </cell>
          <cell r="G60" t="str">
            <v>Which Tenancy ID does this relate to?</v>
          </cell>
          <cell r="AG60" t="str">
            <v>Total Energy</v>
          </cell>
        </row>
        <row r="61">
          <cell r="E61" t="str">
            <v>&lt;Select&gt;</v>
          </cell>
          <cell r="F61" t="str">
            <v>&lt;Select&gt;</v>
          </cell>
          <cell r="AG61">
            <v>0</v>
          </cell>
        </row>
        <row r="62">
          <cell r="E62" t="str">
            <v>&lt;Select&gt;</v>
          </cell>
          <cell r="F62" t="str">
            <v>&lt;Select&gt;</v>
          </cell>
          <cell r="AG62">
            <v>0</v>
          </cell>
        </row>
        <row r="63">
          <cell r="E63" t="str">
            <v>&lt;Select&gt;</v>
          </cell>
          <cell r="F63" t="str">
            <v>&lt;Select&gt;</v>
          </cell>
          <cell r="AG63">
            <v>0</v>
          </cell>
        </row>
        <row r="64">
          <cell r="E64" t="str">
            <v>&lt;Select&gt;</v>
          </cell>
          <cell r="F64" t="str">
            <v>&lt;Select&gt;</v>
          </cell>
          <cell r="AG64">
            <v>0</v>
          </cell>
        </row>
        <row r="65">
          <cell r="E65" t="str">
            <v>&lt;Select&gt;</v>
          </cell>
          <cell r="F65" t="str">
            <v>&lt;Select&gt;</v>
          </cell>
          <cell r="AG65">
            <v>0</v>
          </cell>
        </row>
        <row r="66">
          <cell r="E66" t="str">
            <v>&lt;Select&gt;</v>
          </cell>
          <cell r="F66" t="str">
            <v>&lt;Select&gt;</v>
          </cell>
          <cell r="AG66">
            <v>0</v>
          </cell>
        </row>
        <row r="67">
          <cell r="E67" t="str">
            <v>&lt;Select&gt;</v>
          </cell>
          <cell r="F67" t="str">
            <v>&lt;Select&gt;</v>
          </cell>
          <cell r="AG67">
            <v>0</v>
          </cell>
        </row>
        <row r="68">
          <cell r="E68" t="str">
            <v>&lt;Select&gt;</v>
          </cell>
          <cell r="F68" t="str">
            <v>&lt;Select&gt;</v>
          </cell>
          <cell r="AG68">
            <v>0</v>
          </cell>
        </row>
        <row r="69">
          <cell r="E69" t="str">
            <v>&lt;Select&gt;</v>
          </cell>
          <cell r="F69" t="str">
            <v>&lt;Select&gt;</v>
          </cell>
          <cell r="AG69">
            <v>0</v>
          </cell>
        </row>
        <row r="70">
          <cell r="E70" t="str">
            <v>&lt;Select&gt;</v>
          </cell>
          <cell r="F70" t="str">
            <v>&lt;Select&gt;</v>
          </cell>
          <cell r="AG70">
            <v>0</v>
          </cell>
        </row>
        <row r="71">
          <cell r="E71" t="str">
            <v>&lt;Select&gt;</v>
          </cell>
          <cell r="F71" t="str">
            <v>&lt;Select&gt;</v>
          </cell>
          <cell r="AG71">
            <v>0</v>
          </cell>
        </row>
        <row r="72">
          <cell r="E72" t="str">
            <v>&lt;Select&gt;</v>
          </cell>
          <cell r="F72" t="str">
            <v>&lt;Select&gt;</v>
          </cell>
          <cell r="AG72">
            <v>0</v>
          </cell>
        </row>
        <row r="73">
          <cell r="E73" t="str">
            <v>&lt;Select&gt;</v>
          </cell>
          <cell r="F73" t="str">
            <v>&lt;Select&gt;</v>
          </cell>
          <cell r="AG73">
            <v>0</v>
          </cell>
        </row>
        <row r="74">
          <cell r="E74" t="str">
            <v>&lt;Select&gt;</v>
          </cell>
          <cell r="F74" t="str">
            <v>&lt;Select&gt;</v>
          </cell>
          <cell r="AG74">
            <v>0</v>
          </cell>
        </row>
        <row r="75">
          <cell r="E75" t="str">
            <v>&lt;Select&gt;</v>
          </cell>
          <cell r="F75" t="str">
            <v>&lt;Select&gt;</v>
          </cell>
          <cell r="AG75">
            <v>0</v>
          </cell>
        </row>
        <row r="76">
          <cell r="E76" t="str">
            <v>&lt;Select&gt;</v>
          </cell>
          <cell r="F76" t="str">
            <v>&lt;Select&gt;</v>
          </cell>
          <cell r="AG76">
            <v>0</v>
          </cell>
        </row>
        <row r="77">
          <cell r="E77" t="str">
            <v>&lt;Select&gt;</v>
          </cell>
          <cell r="F77" t="str">
            <v>&lt;Select&gt;</v>
          </cell>
          <cell r="AG77">
            <v>0</v>
          </cell>
        </row>
        <row r="78">
          <cell r="E78" t="str">
            <v>&lt;Select&gt;</v>
          </cell>
          <cell r="F78" t="str">
            <v>&lt;Select&gt;</v>
          </cell>
          <cell r="AG78">
            <v>0</v>
          </cell>
        </row>
        <row r="79">
          <cell r="E79" t="str">
            <v>&lt;Select&gt;</v>
          </cell>
          <cell r="F79" t="str">
            <v>&lt;Select&gt;</v>
          </cell>
          <cell r="AG79">
            <v>0</v>
          </cell>
        </row>
        <row r="80">
          <cell r="E80" t="str">
            <v>&lt;Select&gt;</v>
          </cell>
          <cell r="F80" t="str">
            <v>&lt;Select&gt;</v>
          </cell>
          <cell r="AG80">
            <v>0</v>
          </cell>
        </row>
        <row r="88">
          <cell r="D88" t="str">
            <v>Non-utility meter identifier</v>
          </cell>
          <cell r="E88" t="str">
            <v>Is this meter an inclusion or exclusion for the BB Rating</v>
          </cell>
          <cell r="F88" t="str">
            <v>Is this meter an inclusion or exclusion for the WB Rating</v>
          </cell>
          <cell r="H88" t="str">
            <v>Organisation Name linked to Tenancy ID</v>
          </cell>
          <cell r="X88" t="str">
            <v xml:space="preserve">Energy in the billing period for exclusions </v>
          </cell>
          <cell r="Z88" t="str">
            <v xml:space="preserve">Energy in the rating period for inclusion </v>
          </cell>
        </row>
        <row r="89">
          <cell r="E89" t="str">
            <v>&lt;Select&gt;</v>
          </cell>
          <cell r="F89" t="str">
            <v>&lt;Select&gt;</v>
          </cell>
          <cell r="H89">
            <v>0</v>
          </cell>
          <cell r="X89">
            <v>0</v>
          </cell>
          <cell r="Z89">
            <v>0</v>
          </cell>
        </row>
        <row r="90">
          <cell r="E90" t="str">
            <v>&lt;Select&gt;</v>
          </cell>
          <cell r="F90" t="str">
            <v>&lt;Select&gt;</v>
          </cell>
          <cell r="H90">
            <v>0</v>
          </cell>
          <cell r="X90">
            <v>0</v>
          </cell>
          <cell r="Z90">
            <v>0</v>
          </cell>
        </row>
        <row r="91">
          <cell r="E91" t="str">
            <v>&lt;Select&gt;</v>
          </cell>
          <cell r="F91" t="str">
            <v>&lt;Select&gt;</v>
          </cell>
          <cell r="H91">
            <v>0</v>
          </cell>
          <cell r="X91">
            <v>0</v>
          </cell>
          <cell r="Z91">
            <v>0</v>
          </cell>
        </row>
        <row r="92">
          <cell r="E92" t="str">
            <v>&lt;Select&gt;</v>
          </cell>
          <cell r="F92" t="str">
            <v>&lt;Select&gt;</v>
          </cell>
          <cell r="H92">
            <v>0</v>
          </cell>
          <cell r="X92">
            <v>0</v>
          </cell>
          <cell r="Z92">
            <v>0</v>
          </cell>
        </row>
        <row r="93">
          <cell r="E93" t="str">
            <v>&lt;Select&gt;</v>
          </cell>
          <cell r="F93" t="str">
            <v>&lt;Select&gt;</v>
          </cell>
          <cell r="H93">
            <v>0</v>
          </cell>
          <cell r="X93">
            <v>0</v>
          </cell>
          <cell r="Z93">
            <v>0</v>
          </cell>
        </row>
        <row r="94">
          <cell r="E94" t="str">
            <v>&lt;Select&gt;</v>
          </cell>
          <cell r="F94" t="str">
            <v>&lt;Select&gt;</v>
          </cell>
          <cell r="H94">
            <v>0</v>
          </cell>
          <cell r="X94">
            <v>0</v>
          </cell>
          <cell r="Z94">
            <v>0</v>
          </cell>
        </row>
        <row r="95">
          <cell r="E95" t="str">
            <v>&lt;Select&gt;</v>
          </cell>
          <cell r="F95" t="str">
            <v>&lt;Select&gt;</v>
          </cell>
          <cell r="H95">
            <v>0</v>
          </cell>
          <cell r="X95">
            <v>0</v>
          </cell>
          <cell r="Z95">
            <v>0</v>
          </cell>
        </row>
        <row r="96">
          <cell r="E96" t="str">
            <v>&lt;Select&gt;</v>
          </cell>
          <cell r="F96" t="str">
            <v>&lt;Select&gt;</v>
          </cell>
          <cell r="H96">
            <v>0</v>
          </cell>
          <cell r="X96">
            <v>0</v>
          </cell>
          <cell r="Z96">
            <v>0</v>
          </cell>
        </row>
        <row r="97">
          <cell r="E97" t="str">
            <v>&lt;Select&gt;</v>
          </cell>
          <cell r="F97" t="str">
            <v>&lt;Select&gt;</v>
          </cell>
          <cell r="H97">
            <v>0</v>
          </cell>
          <cell r="X97">
            <v>0</v>
          </cell>
          <cell r="Z97">
            <v>0</v>
          </cell>
        </row>
        <row r="98">
          <cell r="E98" t="str">
            <v>&lt;Select&gt;</v>
          </cell>
          <cell r="F98" t="str">
            <v>&lt;Select&gt;</v>
          </cell>
          <cell r="H98">
            <v>0</v>
          </cell>
          <cell r="X98">
            <v>0</v>
          </cell>
          <cell r="Z98">
            <v>0</v>
          </cell>
        </row>
        <row r="99">
          <cell r="E99" t="str">
            <v>&lt;Select&gt;</v>
          </cell>
          <cell r="F99" t="str">
            <v>&lt;Select&gt;</v>
          </cell>
          <cell r="H99">
            <v>0</v>
          </cell>
          <cell r="X99">
            <v>0</v>
          </cell>
          <cell r="Z99">
            <v>0</v>
          </cell>
        </row>
        <row r="100">
          <cell r="E100" t="str">
            <v>&lt;Select&gt;</v>
          </cell>
          <cell r="F100" t="str">
            <v>&lt;Select&gt;</v>
          </cell>
          <cell r="H100">
            <v>0</v>
          </cell>
          <cell r="X100">
            <v>0</v>
          </cell>
          <cell r="Z100">
            <v>0</v>
          </cell>
        </row>
        <row r="101">
          <cell r="E101" t="str">
            <v>&lt;Select&gt;</v>
          </cell>
          <cell r="F101" t="str">
            <v>&lt;Select&gt;</v>
          </cell>
          <cell r="H101">
            <v>0</v>
          </cell>
          <cell r="X101">
            <v>0</v>
          </cell>
          <cell r="Z101">
            <v>0</v>
          </cell>
        </row>
        <row r="102">
          <cell r="E102" t="str">
            <v>&lt;Select&gt;</v>
          </cell>
          <cell r="F102" t="str">
            <v>&lt;Select&gt;</v>
          </cell>
          <cell r="H102">
            <v>0</v>
          </cell>
          <cell r="X102">
            <v>0</v>
          </cell>
          <cell r="Z102">
            <v>0</v>
          </cell>
        </row>
        <row r="103">
          <cell r="E103" t="str">
            <v>&lt;Select&gt;</v>
          </cell>
          <cell r="F103" t="str">
            <v>&lt;Select&gt;</v>
          </cell>
          <cell r="H103">
            <v>0</v>
          </cell>
          <cell r="X103">
            <v>0</v>
          </cell>
          <cell r="Z103">
            <v>0</v>
          </cell>
        </row>
        <row r="104">
          <cell r="E104" t="str">
            <v>&lt;Select&gt;</v>
          </cell>
          <cell r="F104" t="str">
            <v>&lt;Select&gt;</v>
          </cell>
          <cell r="H104">
            <v>0</v>
          </cell>
          <cell r="X104">
            <v>0</v>
          </cell>
          <cell r="Z104">
            <v>0</v>
          </cell>
        </row>
        <row r="105">
          <cell r="E105" t="str">
            <v>&lt;Select&gt;</v>
          </cell>
          <cell r="F105" t="str">
            <v>&lt;Select&gt;</v>
          </cell>
          <cell r="H105">
            <v>0</v>
          </cell>
          <cell r="X105">
            <v>0</v>
          </cell>
          <cell r="Z105">
            <v>0</v>
          </cell>
        </row>
        <row r="106">
          <cell r="E106" t="str">
            <v>&lt;Select&gt;</v>
          </cell>
          <cell r="F106" t="str">
            <v>&lt;Select&gt;</v>
          </cell>
          <cell r="H106">
            <v>0</v>
          </cell>
          <cell r="X106">
            <v>0</v>
          </cell>
          <cell r="Z106">
            <v>0</v>
          </cell>
        </row>
        <row r="107">
          <cell r="E107" t="str">
            <v>&lt;Select&gt;</v>
          </cell>
          <cell r="F107" t="str">
            <v>&lt;Select&gt;</v>
          </cell>
          <cell r="H107">
            <v>0</v>
          </cell>
          <cell r="X107">
            <v>0</v>
          </cell>
          <cell r="Z107">
            <v>0</v>
          </cell>
        </row>
        <row r="108">
          <cell r="E108" t="str">
            <v>&lt;Select&gt;</v>
          </cell>
          <cell r="F108" t="str">
            <v>&lt;Select&gt;</v>
          </cell>
          <cell r="H108">
            <v>0</v>
          </cell>
          <cell r="X108">
            <v>0</v>
          </cell>
          <cell r="Z108">
            <v>0</v>
          </cell>
        </row>
        <row r="109">
          <cell r="E109" t="str">
            <v>&lt;Select&gt;</v>
          </cell>
          <cell r="F109" t="str">
            <v>&lt;Select&gt;</v>
          </cell>
          <cell r="H109">
            <v>0</v>
          </cell>
          <cell r="X109">
            <v>0</v>
          </cell>
          <cell r="Z109">
            <v>0</v>
          </cell>
        </row>
        <row r="110">
          <cell r="E110" t="str">
            <v>&lt;Select&gt;</v>
          </cell>
          <cell r="F110" t="str">
            <v>&lt;Select&gt;</v>
          </cell>
          <cell r="H110">
            <v>0</v>
          </cell>
          <cell r="X110">
            <v>0</v>
          </cell>
          <cell r="Z110">
            <v>0</v>
          </cell>
        </row>
        <row r="111">
          <cell r="E111" t="str">
            <v>&lt;Select&gt;</v>
          </cell>
          <cell r="F111" t="str">
            <v>&lt;Select&gt;</v>
          </cell>
          <cell r="H111">
            <v>0</v>
          </cell>
          <cell r="X111">
            <v>0</v>
          </cell>
          <cell r="Z111">
            <v>0</v>
          </cell>
        </row>
        <row r="112">
          <cell r="E112" t="str">
            <v>&lt;Select&gt;</v>
          </cell>
          <cell r="F112" t="str">
            <v>&lt;Select&gt;</v>
          </cell>
          <cell r="H112">
            <v>0</v>
          </cell>
          <cell r="X112">
            <v>0</v>
          </cell>
          <cell r="Z112">
            <v>0</v>
          </cell>
        </row>
        <row r="113">
          <cell r="E113" t="str">
            <v>&lt;Select&gt;</v>
          </cell>
          <cell r="F113" t="str">
            <v>&lt;Select&gt;</v>
          </cell>
          <cell r="H113">
            <v>0</v>
          </cell>
          <cell r="X113">
            <v>0</v>
          </cell>
          <cell r="Z113">
            <v>0</v>
          </cell>
        </row>
        <row r="114">
          <cell r="E114" t="str">
            <v>&lt;Select&gt;</v>
          </cell>
          <cell r="F114" t="str">
            <v>&lt;Select&gt;</v>
          </cell>
          <cell r="H114">
            <v>0</v>
          </cell>
          <cell r="X114">
            <v>0</v>
          </cell>
          <cell r="Z114">
            <v>0</v>
          </cell>
        </row>
        <row r="115">
          <cell r="E115" t="str">
            <v>&lt;Select&gt;</v>
          </cell>
          <cell r="F115" t="str">
            <v>&lt;Select&gt;</v>
          </cell>
          <cell r="H115">
            <v>0</v>
          </cell>
          <cell r="X115">
            <v>0</v>
          </cell>
          <cell r="Z115">
            <v>0</v>
          </cell>
        </row>
        <row r="116">
          <cell r="E116" t="str">
            <v>&lt;Select&gt;</v>
          </cell>
          <cell r="F116" t="str">
            <v>&lt;Select&gt;</v>
          </cell>
          <cell r="H116">
            <v>0</v>
          </cell>
          <cell r="X116">
            <v>0</v>
          </cell>
          <cell r="Z116">
            <v>0</v>
          </cell>
        </row>
        <row r="117">
          <cell r="E117" t="str">
            <v>&lt;Select&gt;</v>
          </cell>
          <cell r="F117" t="str">
            <v>&lt;Select&gt;</v>
          </cell>
          <cell r="H117">
            <v>0</v>
          </cell>
          <cell r="X117">
            <v>0</v>
          </cell>
          <cell r="Z117">
            <v>0</v>
          </cell>
        </row>
        <row r="118">
          <cell r="E118" t="str">
            <v>&lt;Select&gt;</v>
          </cell>
          <cell r="F118" t="str">
            <v>&lt;Select&gt;</v>
          </cell>
          <cell r="H118">
            <v>0</v>
          </cell>
          <cell r="X118">
            <v>0</v>
          </cell>
          <cell r="Z118">
            <v>0</v>
          </cell>
        </row>
        <row r="119">
          <cell r="E119" t="str">
            <v>&lt;Select&gt;</v>
          </cell>
          <cell r="F119" t="str">
            <v>&lt;Select&gt;</v>
          </cell>
          <cell r="H119">
            <v>0</v>
          </cell>
          <cell r="X119">
            <v>0</v>
          </cell>
          <cell r="Z119">
            <v>0</v>
          </cell>
        </row>
        <row r="120">
          <cell r="E120" t="str">
            <v>&lt;Select&gt;</v>
          </cell>
          <cell r="F120" t="str">
            <v>&lt;Select&gt;</v>
          </cell>
          <cell r="H120">
            <v>0</v>
          </cell>
          <cell r="X120">
            <v>0</v>
          </cell>
          <cell r="Z120">
            <v>0</v>
          </cell>
        </row>
        <row r="121">
          <cell r="E121" t="str">
            <v>&lt;Select&gt;</v>
          </cell>
          <cell r="F121" t="str">
            <v>&lt;Select&gt;</v>
          </cell>
          <cell r="H121">
            <v>0</v>
          </cell>
          <cell r="X121">
            <v>0</v>
          </cell>
          <cell r="Z121">
            <v>0</v>
          </cell>
        </row>
        <row r="122">
          <cell r="E122" t="str">
            <v>&lt;Select&gt;</v>
          </cell>
          <cell r="F122" t="str">
            <v>&lt;Select&gt;</v>
          </cell>
          <cell r="H122">
            <v>0</v>
          </cell>
          <cell r="X122">
            <v>0</v>
          </cell>
          <cell r="Z122">
            <v>0</v>
          </cell>
        </row>
        <row r="123">
          <cell r="E123" t="str">
            <v>&lt;Select&gt;</v>
          </cell>
          <cell r="F123" t="str">
            <v>&lt;Select&gt;</v>
          </cell>
          <cell r="H123">
            <v>0</v>
          </cell>
          <cell r="X123">
            <v>0</v>
          </cell>
          <cell r="Z123">
            <v>0</v>
          </cell>
        </row>
        <row r="124">
          <cell r="E124" t="str">
            <v>&lt;Select&gt;</v>
          </cell>
          <cell r="F124" t="str">
            <v>&lt;Select&gt;</v>
          </cell>
          <cell r="H124">
            <v>0</v>
          </cell>
          <cell r="X124">
            <v>0</v>
          </cell>
          <cell r="Z124">
            <v>0</v>
          </cell>
        </row>
        <row r="125">
          <cell r="E125" t="str">
            <v>&lt;Select&gt;</v>
          </cell>
          <cell r="F125" t="str">
            <v>&lt;Select&gt;</v>
          </cell>
          <cell r="H125">
            <v>0</v>
          </cell>
          <cell r="X125">
            <v>0</v>
          </cell>
          <cell r="Z125">
            <v>0</v>
          </cell>
        </row>
        <row r="126">
          <cell r="E126" t="str">
            <v>&lt;Select&gt;</v>
          </cell>
          <cell r="F126" t="str">
            <v>&lt;Select&gt;</v>
          </cell>
          <cell r="H126">
            <v>0</v>
          </cell>
          <cell r="X126">
            <v>0</v>
          </cell>
          <cell r="Z126">
            <v>0</v>
          </cell>
        </row>
        <row r="127">
          <cell r="E127" t="str">
            <v>&lt;Select&gt;</v>
          </cell>
          <cell r="F127" t="str">
            <v>&lt;Select&gt;</v>
          </cell>
          <cell r="H127">
            <v>0</v>
          </cell>
          <cell r="X127">
            <v>0</v>
          </cell>
          <cell r="Z127">
            <v>0</v>
          </cell>
        </row>
        <row r="128">
          <cell r="E128" t="str">
            <v>&lt;Select&gt;</v>
          </cell>
          <cell r="F128" t="str">
            <v>&lt;Select&gt;</v>
          </cell>
          <cell r="H128">
            <v>0</v>
          </cell>
          <cell r="X128">
            <v>0</v>
          </cell>
          <cell r="Z128">
            <v>0</v>
          </cell>
        </row>
        <row r="129">
          <cell r="E129" t="str">
            <v>&lt;Select&gt;</v>
          </cell>
          <cell r="F129" t="str">
            <v>&lt;Select&gt;</v>
          </cell>
          <cell r="H129">
            <v>0</v>
          </cell>
          <cell r="X129">
            <v>0</v>
          </cell>
          <cell r="Z129">
            <v>0</v>
          </cell>
        </row>
        <row r="130">
          <cell r="E130" t="str">
            <v>&lt;Select&gt;</v>
          </cell>
          <cell r="F130" t="str">
            <v>&lt;Select&gt;</v>
          </cell>
          <cell r="H130">
            <v>0</v>
          </cell>
          <cell r="X130">
            <v>0</v>
          </cell>
          <cell r="Z130">
            <v>0</v>
          </cell>
        </row>
        <row r="131">
          <cell r="E131" t="str">
            <v>&lt;Select&gt;</v>
          </cell>
          <cell r="F131" t="str">
            <v>&lt;Select&gt;</v>
          </cell>
          <cell r="H131">
            <v>0</v>
          </cell>
          <cell r="X131">
            <v>0</v>
          </cell>
          <cell r="Z131">
            <v>0</v>
          </cell>
        </row>
        <row r="132">
          <cell r="E132" t="str">
            <v>&lt;Select&gt;</v>
          </cell>
          <cell r="F132" t="str">
            <v>&lt;Select&gt;</v>
          </cell>
          <cell r="H132">
            <v>0</v>
          </cell>
          <cell r="X132">
            <v>0</v>
          </cell>
          <cell r="Z132">
            <v>0</v>
          </cell>
        </row>
        <row r="133">
          <cell r="E133" t="str">
            <v>&lt;Select&gt;</v>
          </cell>
          <cell r="F133" t="str">
            <v>&lt;Select&gt;</v>
          </cell>
          <cell r="H133">
            <v>0</v>
          </cell>
          <cell r="X133">
            <v>0</v>
          </cell>
          <cell r="Z133">
            <v>0</v>
          </cell>
        </row>
        <row r="134">
          <cell r="E134" t="str">
            <v>&lt;Select&gt;</v>
          </cell>
          <cell r="F134" t="str">
            <v>&lt;Select&gt;</v>
          </cell>
          <cell r="H134">
            <v>0</v>
          </cell>
          <cell r="X134">
            <v>0</v>
          </cell>
          <cell r="Z134">
            <v>0</v>
          </cell>
        </row>
        <row r="135">
          <cell r="E135" t="str">
            <v>&lt;Select&gt;</v>
          </cell>
          <cell r="F135" t="str">
            <v>&lt;Select&gt;</v>
          </cell>
          <cell r="H135">
            <v>0</v>
          </cell>
          <cell r="X135">
            <v>0</v>
          </cell>
          <cell r="Z135">
            <v>0</v>
          </cell>
        </row>
        <row r="136">
          <cell r="E136" t="str">
            <v>&lt;Select&gt;</v>
          </cell>
          <cell r="F136" t="str">
            <v>&lt;Select&gt;</v>
          </cell>
          <cell r="H136">
            <v>0</v>
          </cell>
          <cell r="X136">
            <v>0</v>
          </cell>
          <cell r="Z136">
            <v>0</v>
          </cell>
        </row>
        <row r="137">
          <cell r="E137" t="str">
            <v>&lt;Select&gt;</v>
          </cell>
          <cell r="F137" t="str">
            <v>&lt;Select&gt;</v>
          </cell>
          <cell r="H137">
            <v>0</v>
          </cell>
          <cell r="X137">
            <v>0</v>
          </cell>
          <cell r="Z137">
            <v>0</v>
          </cell>
        </row>
        <row r="138">
          <cell r="E138" t="str">
            <v>&lt;Select&gt;</v>
          </cell>
          <cell r="F138" t="str">
            <v>&lt;Select&gt;</v>
          </cell>
          <cell r="H138">
            <v>0</v>
          </cell>
          <cell r="X138">
            <v>0</v>
          </cell>
          <cell r="Z138">
            <v>0</v>
          </cell>
        </row>
        <row r="139">
          <cell r="D139" t="str">
            <v>If you need to add rows please contact the NABERS team</v>
          </cell>
        </row>
      </sheetData>
      <sheetData sheetId="7">
        <row r="5">
          <cell r="E5" t="str">
            <v>Does this item relate to the WB?</v>
          </cell>
          <cell r="F5" t="str">
            <v>Does this item relate to the BB?</v>
          </cell>
          <cell r="G5" t="str">
            <v>Which Tenancy ID does this relate to?</v>
          </cell>
          <cell r="S5" t="str">
            <v>Energy in Billing Period</v>
          </cell>
        </row>
        <row r="6">
          <cell r="E6" t="str">
            <v>&lt;Select&gt;</v>
          </cell>
          <cell r="F6" t="str">
            <v>&lt;Select&gt;</v>
          </cell>
          <cell r="S6">
            <v>0</v>
          </cell>
        </row>
        <row r="7">
          <cell r="E7" t="str">
            <v>&lt;Select&gt;</v>
          </cell>
          <cell r="F7" t="str">
            <v>&lt;Select&gt;</v>
          </cell>
          <cell r="S7">
            <v>0</v>
          </cell>
        </row>
        <row r="8">
          <cell r="E8" t="str">
            <v>&lt;Select&gt;</v>
          </cell>
          <cell r="F8" t="str">
            <v>&lt;Select&gt;</v>
          </cell>
          <cell r="S8">
            <v>0</v>
          </cell>
        </row>
        <row r="9">
          <cell r="E9" t="str">
            <v>&lt;Select&gt;</v>
          </cell>
          <cell r="F9" t="str">
            <v>&lt;Select&gt;</v>
          </cell>
          <cell r="S9">
            <v>0</v>
          </cell>
        </row>
        <row r="10">
          <cell r="E10" t="str">
            <v>&lt;Select&gt;</v>
          </cell>
          <cell r="F10" t="str">
            <v>&lt;Select&gt;</v>
          </cell>
          <cell r="S10">
            <v>0</v>
          </cell>
        </row>
        <row r="11">
          <cell r="E11" t="str">
            <v>&lt;Select&gt;</v>
          </cell>
          <cell r="F11" t="str">
            <v>&lt;Select&gt;</v>
          </cell>
          <cell r="S11">
            <v>0</v>
          </cell>
        </row>
        <row r="12">
          <cell r="E12" t="str">
            <v>&lt;Select&gt;</v>
          </cell>
          <cell r="F12" t="str">
            <v>&lt;Select&gt;</v>
          </cell>
          <cell r="S12">
            <v>0</v>
          </cell>
        </row>
        <row r="13">
          <cell r="E13" t="str">
            <v>&lt;Select&gt;</v>
          </cell>
          <cell r="F13" t="str">
            <v>&lt;Select&gt;</v>
          </cell>
          <cell r="S13">
            <v>0</v>
          </cell>
        </row>
        <row r="14">
          <cell r="E14" t="str">
            <v>&lt;Select&gt;</v>
          </cell>
          <cell r="F14" t="str">
            <v>&lt;Select&gt;</v>
          </cell>
          <cell r="S14">
            <v>0</v>
          </cell>
        </row>
        <row r="15">
          <cell r="E15" t="str">
            <v>&lt;Select&gt;</v>
          </cell>
          <cell r="F15" t="str">
            <v>&lt;Select&gt;</v>
          </cell>
          <cell r="S15">
            <v>0</v>
          </cell>
        </row>
        <row r="16">
          <cell r="E16" t="str">
            <v>&lt;Select&gt;</v>
          </cell>
          <cell r="F16" t="str">
            <v>&lt;Select&gt;</v>
          </cell>
          <cell r="S16">
            <v>0</v>
          </cell>
        </row>
        <row r="17">
          <cell r="E17" t="str">
            <v>&lt;Select&gt;</v>
          </cell>
          <cell r="F17" t="str">
            <v>&lt;Select&gt;</v>
          </cell>
          <cell r="S17">
            <v>0</v>
          </cell>
        </row>
        <row r="18">
          <cell r="E18" t="str">
            <v>&lt;Select&gt;</v>
          </cell>
          <cell r="F18" t="str">
            <v>&lt;Select&gt;</v>
          </cell>
          <cell r="S18">
            <v>0</v>
          </cell>
        </row>
        <row r="19">
          <cell r="E19" t="str">
            <v>&lt;Select&gt;</v>
          </cell>
          <cell r="F19" t="str">
            <v>&lt;Select&gt;</v>
          </cell>
          <cell r="S19">
            <v>0</v>
          </cell>
        </row>
        <row r="20">
          <cell r="E20" t="str">
            <v>&lt;Select&gt;</v>
          </cell>
          <cell r="F20" t="str">
            <v>&lt;Select&gt;</v>
          </cell>
          <cell r="S20">
            <v>0</v>
          </cell>
        </row>
        <row r="21">
          <cell r="E21" t="str">
            <v>&lt;Select&gt;</v>
          </cell>
          <cell r="F21" t="str">
            <v>&lt;Select&gt;</v>
          </cell>
          <cell r="S21">
            <v>0</v>
          </cell>
        </row>
        <row r="22">
          <cell r="E22" t="str">
            <v>&lt;Select&gt;</v>
          </cell>
          <cell r="F22" t="str">
            <v>&lt;Select&gt;</v>
          </cell>
          <cell r="S22">
            <v>0</v>
          </cell>
        </row>
        <row r="23">
          <cell r="E23" t="str">
            <v>&lt;Select&gt;</v>
          </cell>
          <cell r="F23" t="str">
            <v>&lt;Select&gt;</v>
          </cell>
          <cell r="S23">
            <v>0</v>
          </cell>
        </row>
        <row r="24">
          <cell r="E24" t="str">
            <v>&lt;Select&gt;</v>
          </cell>
          <cell r="F24" t="str">
            <v>&lt;Select&gt;</v>
          </cell>
          <cell r="S24">
            <v>0</v>
          </cell>
        </row>
        <row r="25">
          <cell r="E25" t="str">
            <v>&lt;Select&gt;</v>
          </cell>
          <cell r="F25" t="str">
            <v>&lt;Select&gt;</v>
          </cell>
          <cell r="S25">
            <v>0</v>
          </cell>
        </row>
        <row r="26">
          <cell r="E26" t="str">
            <v>If you need to add rows please contact the NABERS team</v>
          </cell>
        </row>
        <row r="32">
          <cell r="E32" t="str">
            <v>Does this item relate to the WB?</v>
          </cell>
          <cell r="F32" t="str">
            <v>Does this item relate to the BB?</v>
          </cell>
          <cell r="G32" t="str">
            <v>Which Tenancy ID does this relate to?</v>
          </cell>
          <cell r="S32" t="str">
            <v>Energy in Billing Period</v>
          </cell>
        </row>
        <row r="33">
          <cell r="E33" t="str">
            <v>&lt;Select&gt;</v>
          </cell>
          <cell r="F33" t="str">
            <v>&lt;Select&gt;</v>
          </cell>
          <cell r="S33">
            <v>0</v>
          </cell>
        </row>
        <row r="34">
          <cell r="E34" t="str">
            <v>&lt;Select&gt;</v>
          </cell>
          <cell r="F34" t="str">
            <v>&lt;Select&gt;</v>
          </cell>
          <cell r="S34">
            <v>0</v>
          </cell>
        </row>
        <row r="35">
          <cell r="E35" t="str">
            <v>&lt;Select&gt;</v>
          </cell>
          <cell r="F35" t="str">
            <v>&lt;Select&gt;</v>
          </cell>
          <cell r="S35">
            <v>0</v>
          </cell>
        </row>
        <row r="36">
          <cell r="E36" t="str">
            <v>&lt;Select&gt;</v>
          </cell>
          <cell r="F36" t="str">
            <v>&lt;Select&gt;</v>
          </cell>
          <cell r="S36">
            <v>0</v>
          </cell>
        </row>
        <row r="37">
          <cell r="E37" t="str">
            <v>&lt;Select&gt;</v>
          </cell>
          <cell r="F37" t="str">
            <v>&lt;Select&gt;</v>
          </cell>
          <cell r="S37">
            <v>0</v>
          </cell>
        </row>
        <row r="38">
          <cell r="E38" t="str">
            <v>&lt;Select&gt;</v>
          </cell>
          <cell r="F38" t="str">
            <v>&lt;Select&gt;</v>
          </cell>
          <cell r="S38">
            <v>0</v>
          </cell>
        </row>
        <row r="39">
          <cell r="E39" t="str">
            <v>&lt;Select&gt;</v>
          </cell>
          <cell r="F39" t="str">
            <v>&lt;Select&gt;</v>
          </cell>
          <cell r="S39">
            <v>0</v>
          </cell>
        </row>
        <row r="40">
          <cell r="E40" t="str">
            <v>&lt;Select&gt;</v>
          </cell>
          <cell r="F40" t="str">
            <v>&lt;Select&gt;</v>
          </cell>
          <cell r="S40">
            <v>0</v>
          </cell>
        </row>
        <row r="41">
          <cell r="E41" t="str">
            <v>&lt;Select&gt;</v>
          </cell>
          <cell r="F41" t="str">
            <v>&lt;Select&gt;</v>
          </cell>
          <cell r="S41">
            <v>0</v>
          </cell>
        </row>
        <row r="42">
          <cell r="E42" t="str">
            <v>&lt;Select&gt;</v>
          </cell>
          <cell r="F42" t="str">
            <v>&lt;Select&gt;</v>
          </cell>
          <cell r="S42">
            <v>0</v>
          </cell>
        </row>
        <row r="43">
          <cell r="E43" t="str">
            <v>&lt;Select&gt;</v>
          </cell>
          <cell r="F43" t="str">
            <v>&lt;Select&gt;</v>
          </cell>
          <cell r="S43">
            <v>0</v>
          </cell>
        </row>
        <row r="44">
          <cell r="E44" t="str">
            <v>&lt;Select&gt;</v>
          </cell>
          <cell r="F44" t="str">
            <v>&lt;Select&gt;</v>
          </cell>
          <cell r="S44">
            <v>0</v>
          </cell>
        </row>
        <row r="45">
          <cell r="E45" t="str">
            <v>&lt;Select&gt;</v>
          </cell>
          <cell r="F45" t="str">
            <v>&lt;Select&gt;</v>
          </cell>
          <cell r="S45">
            <v>0</v>
          </cell>
        </row>
        <row r="46">
          <cell r="E46" t="str">
            <v>&lt;Select&gt;</v>
          </cell>
          <cell r="F46" t="str">
            <v>&lt;Select&gt;</v>
          </cell>
          <cell r="S46">
            <v>0</v>
          </cell>
        </row>
        <row r="47">
          <cell r="E47" t="str">
            <v>&lt;Select&gt;</v>
          </cell>
          <cell r="F47" t="str">
            <v>&lt;Select&gt;</v>
          </cell>
          <cell r="S47">
            <v>0</v>
          </cell>
        </row>
        <row r="48">
          <cell r="E48" t="str">
            <v>&lt;Select&gt;</v>
          </cell>
          <cell r="F48" t="str">
            <v>&lt;Select&gt;</v>
          </cell>
          <cell r="S48">
            <v>0</v>
          </cell>
        </row>
        <row r="49">
          <cell r="E49" t="str">
            <v>&lt;Select&gt;</v>
          </cell>
          <cell r="F49" t="str">
            <v>&lt;Select&gt;</v>
          </cell>
          <cell r="S49">
            <v>0</v>
          </cell>
        </row>
        <row r="50">
          <cell r="E50" t="str">
            <v>&lt;Select&gt;</v>
          </cell>
          <cell r="F50" t="str">
            <v>&lt;Select&gt;</v>
          </cell>
          <cell r="S50">
            <v>0</v>
          </cell>
        </row>
        <row r="51">
          <cell r="E51" t="str">
            <v>&lt;Select&gt;</v>
          </cell>
          <cell r="F51" t="str">
            <v>&lt;Select&gt;</v>
          </cell>
          <cell r="S51">
            <v>0</v>
          </cell>
        </row>
        <row r="52">
          <cell r="E52" t="str">
            <v>&lt;Select&gt;</v>
          </cell>
          <cell r="F52" t="str">
            <v>&lt;Select&gt;</v>
          </cell>
          <cell r="S52">
            <v>0</v>
          </cell>
        </row>
        <row r="53">
          <cell r="E53" t="str">
            <v>If you need to add rows please contact the NABERS team</v>
          </cell>
        </row>
      </sheetData>
      <sheetData sheetId="8">
        <row r="28">
          <cell r="D28" t="str">
            <v>&lt;Select&gt;</v>
          </cell>
          <cell r="E28" t="str">
            <v>&lt;Select&gt;</v>
          </cell>
          <cell r="W28">
            <v>0</v>
          </cell>
          <cell r="X28">
            <v>0</v>
          </cell>
        </row>
        <row r="29">
          <cell r="D29" t="str">
            <v>&lt;Select&gt;</v>
          </cell>
          <cell r="E29" t="str">
            <v>&lt;Select&gt;</v>
          </cell>
          <cell r="W29">
            <v>0</v>
          </cell>
          <cell r="X29">
            <v>0</v>
          </cell>
        </row>
        <row r="30">
          <cell r="D30" t="str">
            <v>&lt;Select&gt;</v>
          </cell>
          <cell r="E30" t="str">
            <v>&lt;Select&gt;</v>
          </cell>
          <cell r="W30">
            <v>0</v>
          </cell>
          <cell r="X30">
            <v>0</v>
          </cell>
        </row>
        <row r="31">
          <cell r="D31" t="str">
            <v>&lt;Select&gt;</v>
          </cell>
          <cell r="E31" t="str">
            <v>&lt;Select&gt;</v>
          </cell>
          <cell r="W31">
            <v>0</v>
          </cell>
          <cell r="X31">
            <v>0</v>
          </cell>
        </row>
        <row r="32">
          <cell r="D32" t="str">
            <v>&lt;Select&gt;</v>
          </cell>
          <cell r="E32" t="str">
            <v>&lt;Select&gt;</v>
          </cell>
          <cell r="W32">
            <v>0</v>
          </cell>
          <cell r="X32">
            <v>0</v>
          </cell>
        </row>
        <row r="33">
          <cell r="D33" t="str">
            <v>&lt;Select&gt;</v>
          </cell>
          <cell r="E33" t="str">
            <v>&lt;Select&gt;</v>
          </cell>
          <cell r="W33">
            <v>0</v>
          </cell>
          <cell r="X33">
            <v>0</v>
          </cell>
        </row>
        <row r="34">
          <cell r="D34" t="str">
            <v>&lt;Select&gt;</v>
          </cell>
          <cell r="E34" t="str">
            <v>&lt;Select&gt;</v>
          </cell>
          <cell r="W34">
            <v>0</v>
          </cell>
          <cell r="X34">
            <v>0</v>
          </cell>
        </row>
        <row r="35">
          <cell r="D35" t="str">
            <v>&lt;Select&gt;</v>
          </cell>
          <cell r="E35" t="str">
            <v>&lt;Select&gt;</v>
          </cell>
          <cell r="W35">
            <v>0</v>
          </cell>
          <cell r="X35">
            <v>0</v>
          </cell>
        </row>
        <row r="36">
          <cell r="D36" t="str">
            <v>&lt;Select&gt;</v>
          </cell>
          <cell r="E36" t="str">
            <v>&lt;Select&gt;</v>
          </cell>
          <cell r="W36">
            <v>0</v>
          </cell>
          <cell r="X36">
            <v>0</v>
          </cell>
        </row>
        <row r="37">
          <cell r="D37" t="str">
            <v>&lt;Select&gt;</v>
          </cell>
          <cell r="E37" t="str">
            <v>&lt;Select&gt;</v>
          </cell>
          <cell r="W37">
            <v>0</v>
          </cell>
          <cell r="X37">
            <v>0</v>
          </cell>
        </row>
        <row r="38">
          <cell r="D38" t="str">
            <v>&lt;Select&gt;</v>
          </cell>
          <cell r="E38" t="str">
            <v>&lt;Select&gt;</v>
          </cell>
          <cell r="W38">
            <v>0</v>
          </cell>
          <cell r="X38">
            <v>0</v>
          </cell>
        </row>
        <row r="39">
          <cell r="D39" t="str">
            <v>&lt;Select&gt;</v>
          </cell>
          <cell r="E39" t="str">
            <v>&lt;Select&gt;</v>
          </cell>
          <cell r="W39">
            <v>0</v>
          </cell>
          <cell r="X39">
            <v>0</v>
          </cell>
        </row>
      </sheetData>
      <sheetData sheetId="9">
        <row r="36">
          <cell r="L36">
            <v>0</v>
          </cell>
          <cell r="M36">
            <v>0</v>
          </cell>
          <cell r="N36">
            <v>0</v>
          </cell>
        </row>
        <row r="52">
          <cell r="W52" t="str">
            <v>Total Water</v>
          </cell>
          <cell r="X52" t="str">
            <v>Total Recycled water</v>
          </cell>
        </row>
        <row r="53">
          <cell r="W53">
            <v>0</v>
          </cell>
          <cell r="X53">
            <v>0</v>
          </cell>
        </row>
        <row r="54">
          <cell r="W54">
            <v>0</v>
          </cell>
          <cell r="X54">
            <v>0</v>
          </cell>
        </row>
        <row r="55">
          <cell r="W55">
            <v>0</v>
          </cell>
          <cell r="X55">
            <v>0</v>
          </cell>
        </row>
        <row r="56">
          <cell r="W56">
            <v>0</v>
          </cell>
          <cell r="X56">
            <v>0</v>
          </cell>
        </row>
        <row r="57">
          <cell r="W57">
            <v>0</v>
          </cell>
          <cell r="X57">
            <v>0</v>
          </cell>
        </row>
        <row r="58">
          <cell r="W58">
            <v>0</v>
          </cell>
          <cell r="X58">
            <v>0</v>
          </cell>
        </row>
        <row r="59">
          <cell r="W59">
            <v>0</v>
          </cell>
          <cell r="X59">
            <v>0</v>
          </cell>
        </row>
        <row r="60">
          <cell r="W60">
            <v>0</v>
          </cell>
          <cell r="X60">
            <v>0</v>
          </cell>
        </row>
        <row r="61">
          <cell r="W61">
            <v>0</v>
          </cell>
          <cell r="X61">
            <v>0</v>
          </cell>
        </row>
        <row r="62">
          <cell r="W62">
            <v>0</v>
          </cell>
          <cell r="X62">
            <v>0</v>
          </cell>
        </row>
        <row r="63">
          <cell r="W63">
            <v>0</v>
          </cell>
          <cell r="X63">
            <v>0</v>
          </cell>
        </row>
        <row r="64">
          <cell r="W64">
            <v>0</v>
          </cell>
          <cell r="X64">
            <v>0</v>
          </cell>
        </row>
        <row r="65">
          <cell r="W65">
            <v>0</v>
          </cell>
          <cell r="X65">
            <v>0</v>
          </cell>
        </row>
        <row r="66">
          <cell r="W66">
            <v>0</v>
          </cell>
          <cell r="X66">
            <v>0</v>
          </cell>
        </row>
        <row r="67">
          <cell r="W67">
            <v>0</v>
          </cell>
          <cell r="X67">
            <v>0</v>
          </cell>
        </row>
        <row r="68">
          <cell r="W68">
            <v>0</v>
          </cell>
          <cell r="X68">
            <v>0</v>
          </cell>
        </row>
        <row r="69">
          <cell r="W69">
            <v>0</v>
          </cell>
          <cell r="X69">
            <v>0</v>
          </cell>
        </row>
        <row r="70">
          <cell r="W70">
            <v>0</v>
          </cell>
          <cell r="X70">
            <v>0</v>
          </cell>
        </row>
        <row r="71">
          <cell r="W71">
            <v>0</v>
          </cell>
          <cell r="X71">
            <v>0</v>
          </cell>
        </row>
        <row r="72">
          <cell r="W72">
            <v>0</v>
          </cell>
          <cell r="X72">
            <v>0</v>
          </cell>
        </row>
        <row r="81">
          <cell r="E81" t="str">
            <v>&lt;Select&gt;</v>
          </cell>
          <cell r="R81">
            <v>0</v>
          </cell>
        </row>
        <row r="82">
          <cell r="E82" t="str">
            <v>&lt;Select&gt;</v>
          </cell>
          <cell r="R82">
            <v>0</v>
          </cell>
        </row>
        <row r="83">
          <cell r="E83" t="str">
            <v>&lt;Select&gt;</v>
          </cell>
          <cell r="R83">
            <v>0</v>
          </cell>
        </row>
        <row r="84">
          <cell r="E84" t="str">
            <v>&lt;Select&gt;</v>
          </cell>
          <cell r="R84">
            <v>0</v>
          </cell>
        </row>
        <row r="85">
          <cell r="E85" t="str">
            <v>&lt;Select&gt;</v>
          </cell>
          <cell r="R85">
            <v>0</v>
          </cell>
        </row>
        <row r="86">
          <cell r="E86" t="str">
            <v>&lt;Select&gt;</v>
          </cell>
          <cell r="R86">
            <v>0</v>
          </cell>
        </row>
        <row r="87">
          <cell r="E87" t="str">
            <v>&lt;Select&gt;</v>
          </cell>
          <cell r="R87">
            <v>0</v>
          </cell>
        </row>
        <row r="88">
          <cell r="E88" t="str">
            <v>&lt;Select&gt;</v>
          </cell>
          <cell r="R88">
            <v>0</v>
          </cell>
        </row>
        <row r="89">
          <cell r="E89" t="str">
            <v>&lt;Select&gt;</v>
          </cell>
          <cell r="R89">
            <v>0</v>
          </cell>
        </row>
        <row r="90">
          <cell r="E90" t="str">
            <v>&lt;Select&gt;</v>
          </cell>
          <cell r="R90">
            <v>0</v>
          </cell>
        </row>
        <row r="91">
          <cell r="E91" t="str">
            <v>&lt;Select&gt;</v>
          </cell>
          <cell r="R91">
            <v>0</v>
          </cell>
        </row>
        <row r="92">
          <cell r="E92" t="str">
            <v>&lt;Select&gt;</v>
          </cell>
          <cell r="R92">
            <v>0</v>
          </cell>
        </row>
        <row r="93">
          <cell r="E93" t="str">
            <v>&lt;Select&gt;</v>
          </cell>
          <cell r="R93">
            <v>0</v>
          </cell>
        </row>
        <row r="94">
          <cell r="E94" t="str">
            <v>&lt;Select&gt;</v>
          </cell>
          <cell r="R94">
            <v>0</v>
          </cell>
        </row>
        <row r="95">
          <cell r="E95" t="str">
            <v>&lt;Select&gt;</v>
          </cell>
          <cell r="R95">
            <v>0</v>
          </cell>
        </row>
        <row r="96">
          <cell r="E96" t="str">
            <v>&lt;Select&gt;</v>
          </cell>
          <cell r="R96">
            <v>0</v>
          </cell>
        </row>
        <row r="97">
          <cell r="E97" t="str">
            <v>&lt;Select&gt;</v>
          </cell>
          <cell r="R97">
            <v>0</v>
          </cell>
        </row>
        <row r="98">
          <cell r="E98" t="str">
            <v>&lt;Select&gt;</v>
          </cell>
          <cell r="R98">
            <v>0</v>
          </cell>
        </row>
        <row r="99">
          <cell r="E99" t="str">
            <v>&lt;Select&gt;</v>
          </cell>
          <cell r="R99">
            <v>0</v>
          </cell>
        </row>
        <row r="100">
          <cell r="E100" t="str">
            <v>&lt;Select&gt;</v>
          </cell>
          <cell r="R100">
            <v>0</v>
          </cell>
        </row>
        <row r="101">
          <cell r="E101" t="str">
            <v>&lt;Select&gt;</v>
          </cell>
          <cell r="R101">
            <v>0</v>
          </cell>
        </row>
        <row r="102">
          <cell r="E102" t="str">
            <v>&lt;Select&gt;</v>
          </cell>
          <cell r="R102">
            <v>0</v>
          </cell>
        </row>
        <row r="103">
          <cell r="E103" t="str">
            <v>&lt;Select&gt;</v>
          </cell>
          <cell r="R103">
            <v>0</v>
          </cell>
        </row>
        <row r="104">
          <cell r="E104" t="str">
            <v>&lt;Select&gt;</v>
          </cell>
          <cell r="R104">
            <v>0</v>
          </cell>
        </row>
        <row r="105">
          <cell r="E105" t="str">
            <v>&lt;Select&gt;</v>
          </cell>
          <cell r="R105">
            <v>0</v>
          </cell>
        </row>
        <row r="106">
          <cell r="E106" t="str">
            <v>&lt;Select&gt;</v>
          </cell>
          <cell r="R106">
            <v>0</v>
          </cell>
        </row>
        <row r="107">
          <cell r="E107" t="str">
            <v>&lt;Select&gt;</v>
          </cell>
          <cell r="R107">
            <v>0</v>
          </cell>
        </row>
        <row r="108">
          <cell r="E108" t="str">
            <v>&lt;Select&gt;</v>
          </cell>
          <cell r="R108">
            <v>0</v>
          </cell>
        </row>
        <row r="109">
          <cell r="E109" t="str">
            <v>&lt;Select&gt;</v>
          </cell>
          <cell r="R109">
            <v>0</v>
          </cell>
        </row>
        <row r="110">
          <cell r="E110" t="str">
            <v>&lt;Select&gt;</v>
          </cell>
          <cell r="R110">
            <v>0</v>
          </cell>
        </row>
        <row r="111">
          <cell r="E111" t="str">
            <v>&lt;Select&gt;</v>
          </cell>
          <cell r="R111">
            <v>0</v>
          </cell>
        </row>
        <row r="112">
          <cell r="E112" t="str">
            <v>&lt;Select&gt;</v>
          </cell>
          <cell r="R112">
            <v>0</v>
          </cell>
        </row>
        <row r="113">
          <cell r="E113" t="str">
            <v>&lt;Select&gt;</v>
          </cell>
          <cell r="R113">
            <v>0</v>
          </cell>
        </row>
        <row r="114">
          <cell r="E114" t="str">
            <v>&lt;Select&gt;</v>
          </cell>
          <cell r="R114">
            <v>0</v>
          </cell>
        </row>
        <row r="115">
          <cell r="E115" t="str">
            <v>&lt;Select&gt;</v>
          </cell>
          <cell r="R115">
            <v>0</v>
          </cell>
        </row>
        <row r="116">
          <cell r="E116" t="str">
            <v>&lt;Select&gt;</v>
          </cell>
          <cell r="R116">
            <v>0</v>
          </cell>
        </row>
        <row r="117">
          <cell r="E117" t="str">
            <v>&lt;Select&gt;</v>
          </cell>
          <cell r="R117">
            <v>0</v>
          </cell>
        </row>
        <row r="118">
          <cell r="E118" t="str">
            <v>&lt;Select&gt;</v>
          </cell>
          <cell r="R118">
            <v>0</v>
          </cell>
        </row>
        <row r="119">
          <cell r="E119" t="str">
            <v>&lt;Select&gt;</v>
          </cell>
          <cell r="R119">
            <v>0</v>
          </cell>
        </row>
        <row r="120">
          <cell r="E120" t="str">
            <v>&lt;Select&gt;</v>
          </cell>
          <cell r="R120">
            <v>0</v>
          </cell>
        </row>
        <row r="121">
          <cell r="E121" t="str">
            <v>&lt;Select&gt;</v>
          </cell>
          <cell r="R121">
            <v>0</v>
          </cell>
        </row>
        <row r="122">
          <cell r="E122" t="str">
            <v>&lt;Select&gt;</v>
          </cell>
          <cell r="R122">
            <v>0</v>
          </cell>
        </row>
        <row r="123">
          <cell r="E123" t="str">
            <v>&lt;Select&gt;</v>
          </cell>
          <cell r="R123">
            <v>0</v>
          </cell>
        </row>
        <row r="124">
          <cell r="E124" t="str">
            <v>&lt;Select&gt;</v>
          </cell>
          <cell r="R124">
            <v>0</v>
          </cell>
        </row>
        <row r="125">
          <cell r="E125" t="str">
            <v>&lt;Select&gt;</v>
          </cell>
          <cell r="R125">
            <v>0</v>
          </cell>
        </row>
        <row r="126">
          <cell r="E126" t="str">
            <v>&lt;Select&gt;</v>
          </cell>
          <cell r="R126">
            <v>0</v>
          </cell>
        </row>
        <row r="127">
          <cell r="E127" t="str">
            <v>&lt;Select&gt;</v>
          </cell>
          <cell r="R127">
            <v>0</v>
          </cell>
        </row>
        <row r="128">
          <cell r="E128" t="str">
            <v>&lt;Select&gt;</v>
          </cell>
          <cell r="R128">
            <v>0</v>
          </cell>
        </row>
        <row r="129">
          <cell r="E129" t="str">
            <v>&lt;Select&gt;</v>
          </cell>
          <cell r="R129">
            <v>0</v>
          </cell>
        </row>
        <row r="130">
          <cell r="E130" t="str">
            <v>&lt;Select&gt;</v>
          </cell>
          <cell r="R130">
            <v>0</v>
          </cell>
        </row>
      </sheetData>
      <sheetData sheetId="10"/>
      <sheetData sheetId="11"/>
      <sheetData sheetId="12"/>
      <sheetData sheetId="13"/>
      <sheetData sheetId="14"/>
      <sheetData sheetId="15">
        <row r="1">
          <cell r="A1" t="str">
            <v>INPUT DATA</v>
          </cell>
          <cell r="AZ1" t="e">
            <v>#N/A</v>
          </cell>
          <cell r="CH1" t="str">
            <v>CALCS ERROR CASE</v>
          </cell>
        </row>
        <row r="2">
          <cell r="A2" t="str">
            <v>Rating scope</v>
          </cell>
          <cell r="B2" t="str">
            <v>Tenancy Number</v>
          </cell>
          <cell r="D2" t="str">
            <v>Rated / Adjusted Area (m2)</v>
          </cell>
          <cell r="E2" t="str">
            <v>Rated Area Error (m2)</v>
          </cell>
          <cell r="F2" t="str">
            <v>Hours (h)</v>
          </cell>
          <cell r="G2" t="str">
            <v>Hours Error</v>
          </cell>
          <cell r="H2" t="str">
            <v>Computer count</v>
          </cell>
          <cell r="I2" t="str">
            <v>Computer Error</v>
          </cell>
          <cell r="J2" t="str">
            <v>Electricity</v>
          </cell>
          <cell r="K2" t="str">
            <v>Elec Error</v>
          </cell>
          <cell r="L2" t="str">
            <v>Gas</v>
          </cell>
          <cell r="M2" t="str">
            <v>GAS ERROR</v>
          </cell>
          <cell r="N2" t="str">
            <v>Diesel / Oil</v>
          </cell>
          <cell r="O2" t="str">
            <v>Coal (kg NOT ton)</v>
          </cell>
          <cell r="P2" t="str">
            <v>Green Power (%)</v>
          </cell>
          <cell r="R2" t="str">
            <v>hours</v>
          </cell>
          <cell r="S2" t="str">
            <v>f_basebldg</v>
          </cell>
          <cell r="T2" t="str">
            <v>f_tenancy</v>
          </cell>
          <cell r="U2" t="str">
            <v>Climate Zone</v>
          </cell>
          <cell r="W2" t="str">
            <v>SGEelec</v>
          </cell>
          <cell r="X2" t="str">
            <v>SGEheat = SGEgas</v>
          </cell>
          <cell r="Y2" t="str">
            <v>SGEoil</v>
          </cell>
          <cell r="AA2" t="str">
            <v>SGEcoal</v>
          </cell>
          <cell r="AB2" t="str">
            <v>HDD18</v>
          </cell>
          <cell r="AC2" t="str">
            <v>CDD15wb</v>
          </cell>
          <cell r="AI2" t="str">
            <v>Geclimcorr:</v>
          </cell>
          <cell r="AJ2" t="str">
            <v>SGE tenancy</v>
          </cell>
          <cell r="AL2" t="str">
            <v>Gecorr tenancy</v>
          </cell>
          <cell r="AN2" t="str">
            <v>A</v>
          </cell>
          <cell r="AO2" t="str">
            <v>B</v>
          </cell>
          <cell r="AP2" t="str">
            <v>NGE at 5 star in the original rating scale</v>
          </cell>
          <cell r="AT2" t="str">
            <v>A_beyond 5 stars</v>
          </cell>
          <cell r="AU2" t="str">
            <v>B_beyond 5 stars</v>
          </cell>
          <cell r="AV2" t="str">
            <v>GE whole</v>
          </cell>
          <cell r="AW2" t="str">
            <v>NGEwhole</v>
          </cell>
          <cell r="AX2" t="str">
            <v>NGEbase</v>
          </cell>
          <cell r="AY2" t="str">
            <v>NGEtenancy</v>
          </cell>
          <cell r="AZ2" t="str">
            <v>Benchmarking factor without GP</v>
          </cell>
          <cell r="BF2" t="str">
            <v>Truncated NABERS star rating (beyond 5 stars) with GP</v>
          </cell>
          <cell r="BG2" t="str">
            <v>GE whole without GP</v>
          </cell>
          <cell r="BH2" t="str">
            <v>NGEwhole without GP</v>
          </cell>
          <cell r="BI2" t="str">
            <v>NGEbase without GP</v>
          </cell>
          <cell r="BJ2" t="str">
            <v>NGEtenancy without GP</v>
          </cell>
          <cell r="BK2" t="str">
            <v>Benchmarking factor without GP</v>
          </cell>
          <cell r="BN2" t="str">
            <v>Truncated NABERS star rating (1 to 5 stars) without GP</v>
          </cell>
          <cell r="BO2" t="str">
            <v>Raw NABERS star rating (beyond 5 stars) without GP</v>
          </cell>
          <cell r="BQ2" t="str">
            <v>Truncated NABERS star rating (beyond 5 stars) without GP</v>
          </cell>
          <cell r="BV2" t="str">
            <v>Actual GHG (NGA12)</v>
          </cell>
          <cell r="BW2" t="str">
            <v>Actual GHG/m2 (NGA12)</v>
          </cell>
          <cell r="BX2" t="str">
            <v>GHG without purchasing Green Power, ie 0% (NGA12)</v>
          </cell>
          <cell r="BY2" t="str">
            <v>GHG/m2 without purchasing Green Power,ie 0% (NGA12)</v>
          </cell>
          <cell r="CD2" t="str">
            <v>Actual GHG (NGA123)</v>
          </cell>
          <cell r="CE2" t="str">
            <v>Actual GHG/m2 (NGA123)</v>
          </cell>
          <cell r="CF2" t="str">
            <v>GHG without purchasing Green Power, ie 0% (NGA123)</v>
          </cell>
          <cell r="CG2" t="str">
            <v>GHG/m2 without purchasing Green Power,ie 0% (NGA123)</v>
          </cell>
          <cell r="CH2" t="str">
            <v>Rated Area + Area Error</v>
          </cell>
          <cell r="CI2" t="str">
            <v>Computers + Copmuter Error</v>
          </cell>
          <cell r="CJ2" t="str">
            <v>Hours + Hours Error</v>
          </cell>
          <cell r="CK2" t="str">
            <v>Elec-ElecError</v>
          </cell>
          <cell r="CL2" t="str">
            <v>Gas - Gas Error</v>
          </cell>
          <cell r="CM2" t="str">
            <v>hours</v>
          </cell>
          <cell r="CN2" t="str">
            <v>f_base buillding Error</v>
          </cell>
          <cell r="CO2" t="str">
            <v>f_tenancy Error</v>
          </cell>
          <cell r="CQ2" t="str">
            <v>Gecorr tenancy Error</v>
          </cell>
          <cell r="CX2" t="str">
            <v>GE whole</v>
          </cell>
          <cell r="CY2" t="str">
            <v>NGEwhole</v>
          </cell>
          <cell r="CZ2" t="str">
            <v>NGEbase</v>
          </cell>
          <cell r="DA2" t="str">
            <v>NGEtenancy</v>
          </cell>
          <cell r="DC2" t="str">
            <v>Error Percentage</v>
          </cell>
        </row>
        <row r="3">
          <cell r="A3" t="str">
            <v>Whole Building</v>
          </cell>
          <cell r="B3" t="str">
            <v>NA</v>
          </cell>
          <cell r="D3">
            <v>5000</v>
          </cell>
          <cell r="E3">
            <v>0</v>
          </cell>
          <cell r="F3">
            <v>0</v>
          </cell>
          <cell r="G3">
            <v>0</v>
          </cell>
          <cell r="H3">
            <v>0</v>
          </cell>
          <cell r="I3">
            <v>0</v>
          </cell>
          <cell r="J3">
            <v>0</v>
          </cell>
          <cell r="K3">
            <v>0</v>
          </cell>
          <cell r="L3">
            <v>0</v>
          </cell>
          <cell r="M3">
            <v>0</v>
          </cell>
          <cell r="N3">
            <v>0</v>
          </cell>
          <cell r="O3">
            <v>0</v>
          </cell>
          <cell r="P3">
            <v>0</v>
          </cell>
          <cell r="R3">
            <v>10</v>
          </cell>
          <cell r="S3">
            <v>2.0161290322580645</v>
          </cell>
          <cell r="T3">
            <v>2.061855670103093</v>
          </cell>
          <cell r="U3" t="e">
            <v>#N/A</v>
          </cell>
          <cell r="W3" t="e">
            <v>#N/A</v>
          </cell>
          <cell r="X3" t="e">
            <v>#N/A</v>
          </cell>
          <cell r="Y3" t="e">
            <v>#N/A</v>
          </cell>
          <cell r="AA3" t="e">
            <v>#N/A</v>
          </cell>
          <cell r="AB3" t="e">
            <v>#N/A</v>
          </cell>
          <cell r="AC3" t="e">
            <v>#N/A</v>
          </cell>
          <cell r="AI3" t="e">
            <v>#N/A</v>
          </cell>
          <cell r="AJ3" t="e">
            <v>#N/A</v>
          </cell>
          <cell r="AL3" t="e">
            <v>#N/A</v>
          </cell>
          <cell r="AN3" t="e">
            <v>#N/A</v>
          </cell>
          <cell r="AO3" t="e">
            <v>#N/A</v>
          </cell>
          <cell r="AP3" t="e">
            <v>#N/A</v>
          </cell>
          <cell r="AT3">
            <v>6.5000099999999996</v>
          </cell>
          <cell r="AU3" t="e">
            <v>#N/A</v>
          </cell>
          <cell r="AV3" t="e">
            <v>#N/A</v>
          </cell>
          <cell r="AW3" t="e">
            <v>#N/A</v>
          </cell>
          <cell r="AX3" t="e">
            <v>#N/A</v>
          </cell>
          <cell r="AY3" t="e">
            <v>#N/A</v>
          </cell>
          <cell r="AZ3" t="e">
            <v>#N/A</v>
          </cell>
          <cell r="BF3" t="str">
            <v>0</v>
          </cell>
          <cell r="BG3" t="e">
            <v>#N/A</v>
          </cell>
          <cell r="BH3" t="e">
            <v>#N/A</v>
          </cell>
          <cell r="BI3" t="e">
            <v>#N/A</v>
          </cell>
          <cell r="BJ3" t="e">
            <v>#N/A</v>
          </cell>
          <cell r="BK3" t="e">
            <v>#N/A</v>
          </cell>
          <cell r="BN3" t="e">
            <v>#N/A</v>
          </cell>
          <cell r="BO3" t="e">
            <v>#N/A</v>
          </cell>
          <cell r="BQ3">
            <v>0</v>
          </cell>
          <cell r="BV3" t="e">
            <v>#N/A</v>
          </cell>
          <cell r="BW3" t="e">
            <v>#N/A</v>
          </cell>
          <cell r="BX3" t="e">
            <v>#N/A</v>
          </cell>
          <cell r="BY3" t="e">
            <v>#N/A</v>
          </cell>
          <cell r="CD3" t="e">
            <v>#N/A</v>
          </cell>
          <cell r="CE3" t="e">
            <v>#N/A</v>
          </cell>
          <cell r="CF3" t="e">
            <v>#N/A</v>
          </cell>
          <cell r="CG3" t="e">
            <v>#N/A</v>
          </cell>
          <cell r="CH3">
            <v>5000</v>
          </cell>
          <cell r="CI3">
            <v>0</v>
          </cell>
          <cell r="CJ3">
            <v>0</v>
          </cell>
          <cell r="CK3">
            <v>0</v>
          </cell>
          <cell r="CL3">
            <v>0</v>
          </cell>
          <cell r="CM3">
            <v>10</v>
          </cell>
          <cell r="CN3">
            <v>2.0161290322580645</v>
          </cell>
          <cell r="CO3">
            <v>2.061855670103093</v>
          </cell>
          <cell r="CQ3" t="e">
            <v>#N/A</v>
          </cell>
          <cell r="CX3" t="e">
            <v>#N/A</v>
          </cell>
          <cell r="CY3" t="e">
            <v>#N/A</v>
          </cell>
          <cell r="CZ3" t="e">
            <v>#N/A</v>
          </cell>
          <cell r="DA3" t="e">
            <v>#N/A</v>
          </cell>
          <cell r="DC3" t="e">
            <v>#N/A</v>
          </cell>
        </row>
        <row r="4">
          <cell r="A4" t="str">
            <v>Base Building</v>
          </cell>
          <cell r="B4" t="str">
            <v>NA</v>
          </cell>
          <cell r="D4">
            <v>0</v>
          </cell>
          <cell r="E4">
            <v>0</v>
          </cell>
          <cell r="F4">
            <v>0</v>
          </cell>
          <cell r="G4">
            <v>0</v>
          </cell>
          <cell r="H4" t="str">
            <v>NA</v>
          </cell>
          <cell r="I4" t="str">
            <v>NA</v>
          </cell>
          <cell r="J4">
            <v>0</v>
          </cell>
          <cell r="K4">
            <v>0</v>
          </cell>
          <cell r="L4">
            <v>0</v>
          </cell>
          <cell r="M4">
            <v>0</v>
          </cell>
          <cell r="N4">
            <v>0</v>
          </cell>
          <cell r="O4">
            <v>0</v>
          </cell>
          <cell r="P4">
            <v>0</v>
          </cell>
          <cell r="R4">
            <v>10</v>
          </cell>
          <cell r="S4">
            <v>2.0161290322580645</v>
          </cell>
          <cell r="T4">
            <v>2.061855670103093</v>
          </cell>
          <cell r="U4" t="e">
            <v>#N/A</v>
          </cell>
          <cell r="W4" t="e">
            <v>#N/A</v>
          </cell>
          <cell r="X4" t="e">
            <v>#N/A</v>
          </cell>
          <cell r="Y4" t="e">
            <v>#N/A</v>
          </cell>
          <cell r="AA4" t="e">
            <v>#N/A</v>
          </cell>
          <cell r="AB4" t="e">
            <v>#N/A</v>
          </cell>
          <cell r="AC4" t="e">
            <v>#N/A</v>
          </cell>
          <cell r="AI4" t="e">
            <v>#N/A</v>
          </cell>
          <cell r="AJ4" t="e">
            <v>#N/A</v>
          </cell>
          <cell r="AL4" t="e">
            <v>#N/A</v>
          </cell>
          <cell r="AN4" t="e">
            <v>#N/A</v>
          </cell>
          <cell r="AO4" t="e">
            <v>#N/A</v>
          </cell>
          <cell r="AP4" t="e">
            <v>#N/A</v>
          </cell>
          <cell r="AT4">
            <v>6.5000099999999996</v>
          </cell>
          <cell r="AU4" t="e">
            <v>#N/A</v>
          </cell>
          <cell r="AV4" t="e">
            <v>#N/A</v>
          </cell>
          <cell r="AW4" t="e">
            <v>#N/A</v>
          </cell>
          <cell r="AX4" t="e">
            <v>#N/A</v>
          </cell>
          <cell r="AY4" t="e">
            <v>#N/A</v>
          </cell>
          <cell r="AZ4" t="e">
            <v>#N/A</v>
          </cell>
          <cell r="BF4" t="str">
            <v>0</v>
          </cell>
          <cell r="BG4" t="e">
            <v>#N/A</v>
          </cell>
          <cell r="BH4" t="e">
            <v>#N/A</v>
          </cell>
          <cell r="BI4" t="e">
            <v>#N/A</v>
          </cell>
          <cell r="BJ4" t="e">
            <v>#N/A</v>
          </cell>
          <cell r="BK4" t="e">
            <v>#N/A</v>
          </cell>
          <cell r="BN4" t="e">
            <v>#N/A</v>
          </cell>
          <cell r="BO4" t="e">
            <v>#N/A</v>
          </cell>
          <cell r="BQ4">
            <v>0</v>
          </cell>
          <cell r="BV4" t="e">
            <v>#N/A</v>
          </cell>
          <cell r="BW4" t="e">
            <v>#N/A</v>
          </cell>
          <cell r="BX4" t="e">
            <v>#N/A</v>
          </cell>
          <cell r="BY4" t="e">
            <v>#N/A</v>
          </cell>
          <cell r="CD4" t="e">
            <v>#N/A</v>
          </cell>
          <cell r="CE4" t="e">
            <v>#N/A</v>
          </cell>
          <cell r="CF4" t="e">
            <v>#N/A</v>
          </cell>
          <cell r="CG4" t="e">
            <v>#N/A</v>
          </cell>
          <cell r="CH4">
            <v>0</v>
          </cell>
          <cell r="CI4">
            <v>0</v>
          </cell>
          <cell r="CJ4">
            <v>0</v>
          </cell>
          <cell r="CK4">
            <v>0</v>
          </cell>
          <cell r="CL4">
            <v>0</v>
          </cell>
          <cell r="CM4">
            <v>10</v>
          </cell>
          <cell r="CN4">
            <v>2.0161290322580645</v>
          </cell>
          <cell r="CO4">
            <v>2.061855670103093</v>
          </cell>
          <cell r="CQ4" t="e">
            <v>#N/A</v>
          </cell>
          <cell r="CX4" t="e">
            <v>#N/A</v>
          </cell>
          <cell r="CY4" t="e">
            <v>#N/A</v>
          </cell>
          <cell r="CZ4" t="e">
            <v>#N/A</v>
          </cell>
          <cell r="DA4" t="e">
            <v>#N/A</v>
          </cell>
          <cell r="DC4" t="e">
            <v>#N/A</v>
          </cell>
        </row>
        <row r="5">
          <cell r="A5" t="str">
            <v>Tenancy</v>
          </cell>
          <cell r="B5">
            <v>1</v>
          </cell>
          <cell r="D5">
            <v>2000</v>
          </cell>
          <cell r="E5">
            <v>0</v>
          </cell>
          <cell r="F5">
            <v>0</v>
          </cell>
          <cell r="G5">
            <v>0</v>
          </cell>
          <cell r="H5">
            <v>0</v>
          </cell>
          <cell r="I5">
            <v>0</v>
          </cell>
          <cell r="J5">
            <v>0</v>
          </cell>
          <cell r="K5">
            <v>0</v>
          </cell>
          <cell r="L5">
            <v>0</v>
          </cell>
          <cell r="M5">
            <v>0</v>
          </cell>
          <cell r="N5">
            <v>0</v>
          </cell>
          <cell r="O5">
            <v>0</v>
          </cell>
          <cell r="P5">
            <v>0</v>
          </cell>
          <cell r="R5">
            <v>10</v>
          </cell>
          <cell r="S5">
            <v>2.0161290322580645</v>
          </cell>
          <cell r="T5">
            <v>2.061855670103093</v>
          </cell>
          <cell r="U5" t="e">
            <v>#N/A</v>
          </cell>
          <cell r="W5" t="e">
            <v>#N/A</v>
          </cell>
          <cell r="X5" t="e">
            <v>#N/A</v>
          </cell>
          <cell r="Y5" t="e">
            <v>#N/A</v>
          </cell>
          <cell r="AA5" t="e">
            <v>#N/A</v>
          </cell>
          <cell r="AB5" t="e">
            <v>#N/A</v>
          </cell>
          <cell r="AC5" t="e">
            <v>#N/A</v>
          </cell>
          <cell r="AI5" t="e">
            <v>#N/A</v>
          </cell>
          <cell r="AJ5" t="e">
            <v>#N/A</v>
          </cell>
          <cell r="AL5" t="e">
            <v>#N/A</v>
          </cell>
          <cell r="AN5" t="e">
            <v>#N/A</v>
          </cell>
          <cell r="AO5" t="e">
            <v>#N/A</v>
          </cell>
          <cell r="AP5" t="e">
            <v>#N/A</v>
          </cell>
          <cell r="AT5">
            <v>6.5000099999999996</v>
          </cell>
          <cell r="AU5" t="e">
            <v>#N/A</v>
          </cell>
          <cell r="AV5" t="e">
            <v>#N/A</v>
          </cell>
          <cell r="AW5" t="e">
            <v>#N/A</v>
          </cell>
          <cell r="AX5" t="e">
            <v>#N/A</v>
          </cell>
          <cell r="AY5" t="e">
            <v>#N/A</v>
          </cell>
          <cell r="AZ5" t="e">
            <v>#N/A</v>
          </cell>
          <cell r="BF5" t="str">
            <v>0</v>
          </cell>
          <cell r="BG5" t="e">
            <v>#N/A</v>
          </cell>
          <cell r="BH5" t="e">
            <v>#N/A</v>
          </cell>
          <cell r="BI5" t="e">
            <v>#N/A</v>
          </cell>
          <cell r="BJ5" t="e">
            <v>#N/A</v>
          </cell>
          <cell r="BK5" t="e">
            <v>#N/A</v>
          </cell>
          <cell r="BN5" t="e">
            <v>#N/A</v>
          </cell>
          <cell r="BO5" t="e">
            <v>#N/A</v>
          </cell>
          <cell r="BQ5">
            <v>0</v>
          </cell>
          <cell r="BV5" t="e">
            <v>#N/A</v>
          </cell>
          <cell r="BW5" t="e">
            <v>#N/A</v>
          </cell>
          <cell r="BX5" t="e">
            <v>#N/A</v>
          </cell>
          <cell r="BY5" t="e">
            <v>#N/A</v>
          </cell>
          <cell r="CD5" t="e">
            <v>#N/A</v>
          </cell>
          <cell r="CE5" t="e">
            <v>#N/A</v>
          </cell>
          <cell r="CF5" t="e">
            <v>#N/A</v>
          </cell>
          <cell r="CG5" t="e">
            <v>#N/A</v>
          </cell>
          <cell r="CH5">
            <v>2000</v>
          </cell>
          <cell r="CI5">
            <v>0</v>
          </cell>
          <cell r="CJ5">
            <v>0</v>
          </cell>
          <cell r="CK5">
            <v>0</v>
          </cell>
          <cell r="CL5">
            <v>0</v>
          </cell>
          <cell r="CM5">
            <v>10</v>
          </cell>
          <cell r="CN5">
            <v>2.0161290322580645</v>
          </cell>
          <cell r="CO5">
            <v>2.061855670103093</v>
          </cell>
          <cell r="CQ5" t="e">
            <v>#N/A</v>
          </cell>
          <cell r="CX5" t="e">
            <v>#N/A</v>
          </cell>
          <cell r="CY5" t="e">
            <v>#N/A</v>
          </cell>
          <cell r="CZ5" t="e">
            <v>#N/A</v>
          </cell>
          <cell r="DA5" t="e">
            <v>#N/A</v>
          </cell>
          <cell r="DC5" t="e">
            <v>#N/A</v>
          </cell>
        </row>
        <row r="6">
          <cell r="A6" t="str">
            <v>Tenancy</v>
          </cell>
          <cell r="B6">
            <v>2</v>
          </cell>
          <cell r="D6">
            <v>2000</v>
          </cell>
          <cell r="E6">
            <v>0</v>
          </cell>
          <cell r="F6">
            <v>0</v>
          </cell>
          <cell r="G6">
            <v>0</v>
          </cell>
          <cell r="H6">
            <v>0</v>
          </cell>
          <cell r="I6">
            <v>0</v>
          </cell>
          <cell r="J6">
            <v>0</v>
          </cell>
          <cell r="K6">
            <v>0</v>
          </cell>
          <cell r="L6">
            <v>0</v>
          </cell>
          <cell r="M6">
            <v>0</v>
          </cell>
          <cell r="N6">
            <v>0</v>
          </cell>
          <cell r="O6">
            <v>0</v>
          </cell>
          <cell r="P6">
            <v>0</v>
          </cell>
          <cell r="R6">
            <v>10</v>
          </cell>
          <cell r="S6">
            <v>2.0161290322580645</v>
          </cell>
          <cell r="T6">
            <v>2.061855670103093</v>
          </cell>
          <cell r="U6" t="e">
            <v>#N/A</v>
          </cell>
          <cell r="W6" t="e">
            <v>#N/A</v>
          </cell>
          <cell r="X6" t="e">
            <v>#N/A</v>
          </cell>
          <cell r="Y6" t="e">
            <v>#N/A</v>
          </cell>
          <cell r="AA6" t="e">
            <v>#N/A</v>
          </cell>
          <cell r="AB6" t="e">
            <v>#N/A</v>
          </cell>
          <cell r="AC6" t="e">
            <v>#N/A</v>
          </cell>
          <cell r="AI6" t="e">
            <v>#N/A</v>
          </cell>
          <cell r="AJ6" t="e">
            <v>#N/A</v>
          </cell>
          <cell r="AL6" t="e">
            <v>#N/A</v>
          </cell>
          <cell r="AN6" t="e">
            <v>#N/A</v>
          </cell>
          <cell r="AO6" t="e">
            <v>#N/A</v>
          </cell>
          <cell r="AP6" t="e">
            <v>#N/A</v>
          </cell>
          <cell r="AT6">
            <v>6.5000099999999996</v>
          </cell>
          <cell r="AU6" t="e">
            <v>#N/A</v>
          </cell>
          <cell r="AV6" t="e">
            <v>#N/A</v>
          </cell>
          <cell r="AW6" t="e">
            <v>#N/A</v>
          </cell>
          <cell r="AX6" t="e">
            <v>#N/A</v>
          </cell>
          <cell r="AY6" t="e">
            <v>#N/A</v>
          </cell>
          <cell r="AZ6" t="e">
            <v>#N/A</v>
          </cell>
          <cell r="BF6" t="str">
            <v>0</v>
          </cell>
          <cell r="BG6" t="e">
            <v>#N/A</v>
          </cell>
          <cell r="BH6" t="e">
            <v>#N/A</v>
          </cell>
          <cell r="BI6" t="e">
            <v>#N/A</v>
          </cell>
          <cell r="BJ6" t="e">
            <v>#N/A</v>
          </cell>
          <cell r="BK6" t="e">
            <v>#N/A</v>
          </cell>
          <cell r="BN6" t="e">
            <v>#N/A</v>
          </cell>
          <cell r="BO6" t="e">
            <v>#N/A</v>
          </cell>
          <cell r="BQ6">
            <v>0</v>
          </cell>
          <cell r="BV6" t="e">
            <v>#N/A</v>
          </cell>
          <cell r="BW6" t="e">
            <v>#N/A</v>
          </cell>
          <cell r="BX6" t="e">
            <v>#N/A</v>
          </cell>
          <cell r="BY6" t="e">
            <v>#N/A</v>
          </cell>
          <cell r="CD6" t="e">
            <v>#N/A</v>
          </cell>
          <cell r="CE6" t="e">
            <v>#N/A</v>
          </cell>
          <cell r="CF6" t="e">
            <v>#N/A</v>
          </cell>
          <cell r="CG6" t="e">
            <v>#N/A</v>
          </cell>
          <cell r="CH6">
            <v>2000</v>
          </cell>
          <cell r="CI6">
            <v>0</v>
          </cell>
          <cell r="CJ6">
            <v>0</v>
          </cell>
          <cell r="CK6">
            <v>0</v>
          </cell>
          <cell r="CL6">
            <v>0</v>
          </cell>
          <cell r="CM6">
            <v>10</v>
          </cell>
          <cell r="CN6">
            <v>2.0161290322580645</v>
          </cell>
          <cell r="CO6">
            <v>2.061855670103093</v>
          </cell>
          <cell r="CQ6" t="e">
            <v>#N/A</v>
          </cell>
          <cell r="CX6" t="e">
            <v>#N/A</v>
          </cell>
          <cell r="CY6" t="e">
            <v>#N/A</v>
          </cell>
          <cell r="CZ6" t="e">
            <v>#N/A</v>
          </cell>
          <cell r="DA6" t="e">
            <v>#N/A</v>
          </cell>
          <cell r="DC6" t="e">
            <v>#N/A</v>
          </cell>
        </row>
        <row r="7">
          <cell r="A7" t="str">
            <v>Tenancy</v>
          </cell>
          <cell r="B7">
            <v>3</v>
          </cell>
          <cell r="D7">
            <v>0</v>
          </cell>
          <cell r="E7">
            <v>0</v>
          </cell>
          <cell r="F7">
            <v>0</v>
          </cell>
          <cell r="G7">
            <v>0</v>
          </cell>
          <cell r="H7">
            <v>0</v>
          </cell>
          <cell r="I7">
            <v>0</v>
          </cell>
          <cell r="J7">
            <v>0</v>
          </cell>
          <cell r="K7">
            <v>0</v>
          </cell>
          <cell r="L7">
            <v>0</v>
          </cell>
          <cell r="M7">
            <v>0</v>
          </cell>
          <cell r="N7">
            <v>0</v>
          </cell>
          <cell r="O7">
            <v>0</v>
          </cell>
          <cell r="P7">
            <v>0</v>
          </cell>
          <cell r="R7">
            <v>10</v>
          </cell>
          <cell r="S7">
            <v>2.0161290322580645</v>
          </cell>
          <cell r="T7">
            <v>2.061855670103093</v>
          </cell>
          <cell r="U7" t="e">
            <v>#N/A</v>
          </cell>
          <cell r="W7" t="e">
            <v>#N/A</v>
          </cell>
          <cell r="X7" t="e">
            <v>#N/A</v>
          </cell>
          <cell r="Y7" t="e">
            <v>#N/A</v>
          </cell>
          <cell r="AA7" t="e">
            <v>#N/A</v>
          </cell>
          <cell r="AB7" t="e">
            <v>#N/A</v>
          </cell>
          <cell r="AC7" t="e">
            <v>#N/A</v>
          </cell>
          <cell r="AI7" t="e">
            <v>#N/A</v>
          </cell>
          <cell r="AJ7" t="e">
            <v>#N/A</v>
          </cell>
          <cell r="AL7" t="e">
            <v>#N/A</v>
          </cell>
          <cell r="AN7" t="e">
            <v>#N/A</v>
          </cell>
          <cell r="AO7" t="e">
            <v>#N/A</v>
          </cell>
          <cell r="AP7" t="e">
            <v>#N/A</v>
          </cell>
          <cell r="AT7">
            <v>6.5000099999999996</v>
          </cell>
          <cell r="AU7" t="e">
            <v>#N/A</v>
          </cell>
          <cell r="AV7" t="e">
            <v>#N/A</v>
          </cell>
          <cell r="AW7" t="e">
            <v>#N/A</v>
          </cell>
          <cell r="AX7" t="e">
            <v>#N/A</v>
          </cell>
          <cell r="AY7" t="e">
            <v>#N/A</v>
          </cell>
          <cell r="AZ7" t="e">
            <v>#N/A</v>
          </cell>
          <cell r="BF7" t="str">
            <v>0</v>
          </cell>
          <cell r="BG7" t="e">
            <v>#N/A</v>
          </cell>
          <cell r="BH7" t="e">
            <v>#N/A</v>
          </cell>
          <cell r="BI7" t="e">
            <v>#N/A</v>
          </cell>
          <cell r="BJ7" t="e">
            <v>#N/A</v>
          </cell>
          <cell r="BK7" t="e">
            <v>#N/A</v>
          </cell>
          <cell r="BN7" t="e">
            <v>#N/A</v>
          </cell>
          <cell r="BO7" t="e">
            <v>#N/A</v>
          </cell>
          <cell r="BQ7">
            <v>0</v>
          </cell>
          <cell r="BV7" t="e">
            <v>#N/A</v>
          </cell>
          <cell r="BW7" t="e">
            <v>#N/A</v>
          </cell>
          <cell r="BX7" t="e">
            <v>#N/A</v>
          </cell>
          <cell r="BY7" t="e">
            <v>#N/A</v>
          </cell>
          <cell r="CD7" t="e">
            <v>#N/A</v>
          </cell>
          <cell r="CE7" t="e">
            <v>#N/A</v>
          </cell>
          <cell r="CF7" t="e">
            <v>#N/A</v>
          </cell>
          <cell r="CG7" t="e">
            <v>#N/A</v>
          </cell>
          <cell r="CH7">
            <v>0</v>
          </cell>
          <cell r="CI7">
            <v>0</v>
          </cell>
          <cell r="CJ7">
            <v>0</v>
          </cell>
          <cell r="CK7">
            <v>0</v>
          </cell>
          <cell r="CL7">
            <v>0</v>
          </cell>
          <cell r="CM7">
            <v>10</v>
          </cell>
          <cell r="CN7">
            <v>2.0161290322580645</v>
          </cell>
          <cell r="CO7">
            <v>2.061855670103093</v>
          </cell>
          <cell r="CQ7" t="e">
            <v>#N/A</v>
          </cell>
          <cell r="CX7" t="e">
            <v>#N/A</v>
          </cell>
          <cell r="CY7" t="e">
            <v>#N/A</v>
          </cell>
          <cell r="CZ7" t="e">
            <v>#N/A</v>
          </cell>
          <cell r="DA7" t="e">
            <v>#N/A</v>
          </cell>
          <cell r="DC7" t="e">
            <v>#N/A</v>
          </cell>
        </row>
        <row r="8">
          <cell r="A8" t="str">
            <v>Tenancy</v>
          </cell>
          <cell r="B8">
            <v>4</v>
          </cell>
          <cell r="D8">
            <v>1000</v>
          </cell>
          <cell r="E8">
            <v>0</v>
          </cell>
          <cell r="F8">
            <v>0</v>
          </cell>
          <cell r="G8">
            <v>0</v>
          </cell>
          <cell r="H8">
            <v>0</v>
          </cell>
          <cell r="I8">
            <v>0</v>
          </cell>
          <cell r="J8">
            <v>0</v>
          </cell>
          <cell r="K8">
            <v>0</v>
          </cell>
          <cell r="L8">
            <v>0</v>
          </cell>
          <cell r="M8">
            <v>0</v>
          </cell>
          <cell r="N8">
            <v>0</v>
          </cell>
          <cell r="O8">
            <v>0</v>
          </cell>
          <cell r="P8">
            <v>0</v>
          </cell>
          <cell r="R8">
            <v>10</v>
          </cell>
          <cell r="S8">
            <v>2.0161290322580645</v>
          </cell>
          <cell r="T8">
            <v>2.061855670103093</v>
          </cell>
          <cell r="U8" t="e">
            <v>#N/A</v>
          </cell>
          <cell r="W8" t="e">
            <v>#N/A</v>
          </cell>
          <cell r="X8" t="e">
            <v>#N/A</v>
          </cell>
          <cell r="Y8" t="e">
            <v>#N/A</v>
          </cell>
          <cell r="AA8" t="e">
            <v>#N/A</v>
          </cell>
          <cell r="AB8" t="e">
            <v>#N/A</v>
          </cell>
          <cell r="AC8" t="e">
            <v>#N/A</v>
          </cell>
          <cell r="AI8" t="e">
            <v>#N/A</v>
          </cell>
          <cell r="AJ8" t="e">
            <v>#N/A</v>
          </cell>
          <cell r="AL8" t="e">
            <v>#N/A</v>
          </cell>
          <cell r="AN8" t="e">
            <v>#N/A</v>
          </cell>
          <cell r="AO8" t="e">
            <v>#N/A</v>
          </cell>
          <cell r="AP8" t="e">
            <v>#N/A</v>
          </cell>
          <cell r="AT8">
            <v>6.5000099999999996</v>
          </cell>
          <cell r="AU8" t="e">
            <v>#N/A</v>
          </cell>
          <cell r="AV8" t="e">
            <v>#N/A</v>
          </cell>
          <cell r="AW8" t="e">
            <v>#N/A</v>
          </cell>
          <cell r="AX8" t="e">
            <v>#N/A</v>
          </cell>
          <cell r="AY8" t="e">
            <v>#N/A</v>
          </cell>
          <cell r="AZ8" t="e">
            <v>#N/A</v>
          </cell>
          <cell r="BF8" t="str">
            <v>0</v>
          </cell>
          <cell r="BG8" t="e">
            <v>#N/A</v>
          </cell>
          <cell r="BH8" t="e">
            <v>#N/A</v>
          </cell>
          <cell r="BI8" t="e">
            <v>#N/A</v>
          </cell>
          <cell r="BJ8" t="e">
            <v>#N/A</v>
          </cell>
          <cell r="BK8" t="e">
            <v>#N/A</v>
          </cell>
          <cell r="BN8" t="e">
            <v>#N/A</v>
          </cell>
          <cell r="BO8" t="e">
            <v>#N/A</v>
          </cell>
          <cell r="BQ8">
            <v>0</v>
          </cell>
          <cell r="BV8" t="e">
            <v>#N/A</v>
          </cell>
          <cell r="BW8" t="e">
            <v>#N/A</v>
          </cell>
          <cell r="BX8" t="e">
            <v>#N/A</v>
          </cell>
          <cell r="BY8" t="e">
            <v>#N/A</v>
          </cell>
          <cell r="CD8" t="e">
            <v>#N/A</v>
          </cell>
          <cell r="CE8" t="e">
            <v>#N/A</v>
          </cell>
          <cell r="CF8" t="e">
            <v>#N/A</v>
          </cell>
          <cell r="CG8" t="e">
            <v>#N/A</v>
          </cell>
          <cell r="CH8">
            <v>1000</v>
          </cell>
          <cell r="CI8">
            <v>0</v>
          </cell>
          <cell r="CJ8">
            <v>0</v>
          </cell>
          <cell r="CK8">
            <v>0</v>
          </cell>
          <cell r="CL8">
            <v>0</v>
          </cell>
          <cell r="CM8">
            <v>10</v>
          </cell>
          <cell r="CN8">
            <v>2.0161290322580645</v>
          </cell>
          <cell r="CO8">
            <v>2.061855670103093</v>
          </cell>
          <cell r="CQ8" t="e">
            <v>#N/A</v>
          </cell>
          <cell r="CX8" t="e">
            <v>#N/A</v>
          </cell>
          <cell r="CY8" t="e">
            <v>#N/A</v>
          </cell>
          <cell r="CZ8" t="e">
            <v>#N/A</v>
          </cell>
          <cell r="DA8" t="e">
            <v>#N/A</v>
          </cell>
          <cell r="DC8" t="e">
            <v>#N/A</v>
          </cell>
        </row>
        <row r="9">
          <cell r="A9" t="str">
            <v>Tenancy</v>
          </cell>
          <cell r="B9">
            <v>5</v>
          </cell>
          <cell r="D9">
            <v>0</v>
          </cell>
          <cell r="E9">
            <v>0</v>
          </cell>
          <cell r="F9">
            <v>0</v>
          </cell>
          <cell r="G9">
            <v>0</v>
          </cell>
          <cell r="H9">
            <v>0</v>
          </cell>
          <cell r="I9">
            <v>0</v>
          </cell>
          <cell r="J9">
            <v>0</v>
          </cell>
          <cell r="K9">
            <v>0</v>
          </cell>
          <cell r="L9">
            <v>0</v>
          </cell>
          <cell r="M9">
            <v>0</v>
          </cell>
          <cell r="N9">
            <v>0</v>
          </cell>
          <cell r="O9">
            <v>0</v>
          </cell>
          <cell r="P9">
            <v>0</v>
          </cell>
          <cell r="R9">
            <v>10</v>
          </cell>
          <cell r="S9">
            <v>2.0161290322580645</v>
          </cell>
          <cell r="T9">
            <v>2.061855670103093</v>
          </cell>
          <cell r="U9" t="e">
            <v>#N/A</v>
          </cell>
          <cell r="W9" t="e">
            <v>#N/A</v>
          </cell>
          <cell r="X9" t="e">
            <v>#N/A</v>
          </cell>
          <cell r="Y9" t="e">
            <v>#N/A</v>
          </cell>
          <cell r="AA9" t="e">
            <v>#N/A</v>
          </cell>
          <cell r="AB9" t="e">
            <v>#N/A</v>
          </cell>
          <cell r="AC9" t="e">
            <v>#N/A</v>
          </cell>
          <cell r="AI9" t="e">
            <v>#N/A</v>
          </cell>
          <cell r="AJ9" t="e">
            <v>#N/A</v>
          </cell>
          <cell r="AL9" t="e">
            <v>#N/A</v>
          </cell>
          <cell r="AN9" t="e">
            <v>#N/A</v>
          </cell>
          <cell r="AO9" t="e">
            <v>#N/A</v>
          </cell>
          <cell r="AP9" t="e">
            <v>#N/A</v>
          </cell>
          <cell r="AT9">
            <v>6.5000099999999996</v>
          </cell>
          <cell r="AU9" t="e">
            <v>#N/A</v>
          </cell>
          <cell r="AV9" t="e">
            <v>#N/A</v>
          </cell>
          <cell r="AW9" t="e">
            <v>#N/A</v>
          </cell>
          <cell r="AX9" t="e">
            <v>#N/A</v>
          </cell>
          <cell r="AY9" t="e">
            <v>#N/A</v>
          </cell>
          <cell r="AZ9" t="e">
            <v>#N/A</v>
          </cell>
          <cell r="BF9" t="str">
            <v>0</v>
          </cell>
          <cell r="BG9" t="e">
            <v>#N/A</v>
          </cell>
          <cell r="BH9" t="e">
            <v>#N/A</v>
          </cell>
          <cell r="BI9" t="e">
            <v>#N/A</v>
          </cell>
          <cell r="BJ9" t="e">
            <v>#N/A</v>
          </cell>
          <cell r="BK9" t="e">
            <v>#N/A</v>
          </cell>
          <cell r="BN9" t="e">
            <v>#N/A</v>
          </cell>
          <cell r="BO9" t="e">
            <v>#N/A</v>
          </cell>
          <cell r="BQ9">
            <v>0</v>
          </cell>
          <cell r="BV9" t="e">
            <v>#N/A</v>
          </cell>
          <cell r="BW9" t="e">
            <v>#N/A</v>
          </cell>
          <cell r="BX9" t="e">
            <v>#N/A</v>
          </cell>
          <cell r="BY9" t="e">
            <v>#N/A</v>
          </cell>
          <cell r="CD9" t="e">
            <v>#N/A</v>
          </cell>
          <cell r="CE9" t="e">
            <v>#N/A</v>
          </cell>
          <cell r="CF9" t="e">
            <v>#N/A</v>
          </cell>
          <cell r="CG9" t="e">
            <v>#N/A</v>
          </cell>
          <cell r="CH9">
            <v>0</v>
          </cell>
          <cell r="CI9">
            <v>0</v>
          </cell>
          <cell r="CJ9">
            <v>0</v>
          </cell>
          <cell r="CK9">
            <v>0</v>
          </cell>
          <cell r="CL9">
            <v>0</v>
          </cell>
          <cell r="CM9">
            <v>10</v>
          </cell>
          <cell r="CN9">
            <v>2.0161290322580645</v>
          </cell>
          <cell r="CO9">
            <v>2.061855670103093</v>
          </cell>
          <cell r="CQ9" t="e">
            <v>#N/A</v>
          </cell>
          <cell r="CX9" t="e">
            <v>#N/A</v>
          </cell>
          <cell r="CY9" t="e">
            <v>#N/A</v>
          </cell>
          <cell r="CZ9" t="e">
            <v>#N/A</v>
          </cell>
          <cell r="DA9" t="e">
            <v>#N/A</v>
          </cell>
          <cell r="DC9" t="e">
            <v>#N/A</v>
          </cell>
        </row>
        <row r="10">
          <cell r="A10" t="str">
            <v>Tenancy</v>
          </cell>
          <cell r="B10">
            <v>6</v>
          </cell>
          <cell r="D10">
            <v>0</v>
          </cell>
          <cell r="E10">
            <v>0</v>
          </cell>
          <cell r="F10">
            <v>0</v>
          </cell>
          <cell r="G10">
            <v>0</v>
          </cell>
          <cell r="H10">
            <v>0</v>
          </cell>
          <cell r="I10">
            <v>0</v>
          </cell>
          <cell r="J10">
            <v>0</v>
          </cell>
          <cell r="K10">
            <v>0</v>
          </cell>
          <cell r="L10">
            <v>0</v>
          </cell>
          <cell r="M10">
            <v>0</v>
          </cell>
          <cell r="N10">
            <v>0</v>
          </cell>
          <cell r="O10">
            <v>0</v>
          </cell>
          <cell r="P10">
            <v>0</v>
          </cell>
          <cell r="R10">
            <v>10</v>
          </cell>
          <cell r="S10">
            <v>2.0161290322580645</v>
          </cell>
          <cell r="T10">
            <v>2.061855670103093</v>
          </cell>
          <cell r="U10" t="e">
            <v>#N/A</v>
          </cell>
          <cell r="W10" t="e">
            <v>#N/A</v>
          </cell>
          <cell r="X10" t="e">
            <v>#N/A</v>
          </cell>
          <cell r="Y10" t="e">
            <v>#N/A</v>
          </cell>
          <cell r="AA10" t="e">
            <v>#N/A</v>
          </cell>
          <cell r="AB10" t="e">
            <v>#N/A</v>
          </cell>
          <cell r="AC10" t="e">
            <v>#N/A</v>
          </cell>
          <cell r="AI10" t="e">
            <v>#N/A</v>
          </cell>
          <cell r="AJ10" t="e">
            <v>#N/A</v>
          </cell>
          <cell r="AL10" t="e">
            <v>#N/A</v>
          </cell>
          <cell r="AN10" t="e">
            <v>#N/A</v>
          </cell>
          <cell r="AO10" t="e">
            <v>#N/A</v>
          </cell>
          <cell r="AP10" t="e">
            <v>#N/A</v>
          </cell>
          <cell r="AT10">
            <v>6.5000099999999996</v>
          </cell>
          <cell r="AU10" t="e">
            <v>#N/A</v>
          </cell>
          <cell r="AV10" t="e">
            <v>#N/A</v>
          </cell>
          <cell r="AW10" t="e">
            <v>#N/A</v>
          </cell>
          <cell r="AX10" t="e">
            <v>#N/A</v>
          </cell>
          <cell r="AY10" t="e">
            <v>#N/A</v>
          </cell>
          <cell r="AZ10" t="e">
            <v>#N/A</v>
          </cell>
          <cell r="BF10" t="str">
            <v>0</v>
          </cell>
          <cell r="BG10" t="e">
            <v>#N/A</v>
          </cell>
          <cell r="BH10" t="e">
            <v>#N/A</v>
          </cell>
          <cell r="BI10" t="e">
            <v>#N/A</v>
          </cell>
          <cell r="BJ10" t="e">
            <v>#N/A</v>
          </cell>
          <cell r="BK10" t="e">
            <v>#N/A</v>
          </cell>
          <cell r="BN10" t="e">
            <v>#N/A</v>
          </cell>
          <cell r="BO10" t="e">
            <v>#N/A</v>
          </cell>
          <cell r="BQ10">
            <v>0</v>
          </cell>
          <cell r="BV10" t="e">
            <v>#N/A</v>
          </cell>
          <cell r="BW10" t="e">
            <v>#N/A</v>
          </cell>
          <cell r="BX10" t="e">
            <v>#N/A</v>
          </cell>
          <cell r="BY10" t="e">
            <v>#N/A</v>
          </cell>
          <cell r="CD10" t="e">
            <v>#N/A</v>
          </cell>
          <cell r="CE10" t="e">
            <v>#N/A</v>
          </cell>
          <cell r="CF10" t="e">
            <v>#N/A</v>
          </cell>
          <cell r="CG10" t="e">
            <v>#N/A</v>
          </cell>
          <cell r="CH10">
            <v>0</v>
          </cell>
          <cell r="CI10">
            <v>0</v>
          </cell>
          <cell r="CJ10">
            <v>0</v>
          </cell>
          <cell r="CK10">
            <v>0</v>
          </cell>
          <cell r="CL10">
            <v>0</v>
          </cell>
          <cell r="CM10">
            <v>10</v>
          </cell>
          <cell r="CN10">
            <v>2.0161290322580645</v>
          </cell>
          <cell r="CO10">
            <v>2.061855670103093</v>
          </cell>
          <cell r="CQ10" t="e">
            <v>#N/A</v>
          </cell>
          <cell r="CX10" t="e">
            <v>#N/A</v>
          </cell>
          <cell r="CY10" t="e">
            <v>#N/A</v>
          </cell>
          <cell r="CZ10" t="e">
            <v>#N/A</v>
          </cell>
          <cell r="DA10" t="e">
            <v>#N/A</v>
          </cell>
          <cell r="DC10" t="e">
            <v>#N/A</v>
          </cell>
        </row>
        <row r="11">
          <cell r="A11" t="str">
            <v>Tenancy</v>
          </cell>
          <cell r="B11">
            <v>7</v>
          </cell>
          <cell r="D11">
            <v>0</v>
          </cell>
          <cell r="E11">
            <v>0</v>
          </cell>
          <cell r="F11">
            <v>0</v>
          </cell>
          <cell r="G11">
            <v>0</v>
          </cell>
          <cell r="H11">
            <v>0</v>
          </cell>
          <cell r="I11">
            <v>0</v>
          </cell>
          <cell r="J11">
            <v>0</v>
          </cell>
          <cell r="K11">
            <v>0</v>
          </cell>
          <cell r="L11">
            <v>0</v>
          </cell>
          <cell r="M11">
            <v>0</v>
          </cell>
          <cell r="N11">
            <v>0</v>
          </cell>
          <cell r="O11">
            <v>0</v>
          </cell>
          <cell r="P11">
            <v>0</v>
          </cell>
          <cell r="R11">
            <v>10</v>
          </cell>
          <cell r="S11">
            <v>2.0161290322580645</v>
          </cell>
          <cell r="T11">
            <v>2.061855670103093</v>
          </cell>
          <cell r="U11" t="e">
            <v>#N/A</v>
          </cell>
          <cell r="W11" t="e">
            <v>#N/A</v>
          </cell>
          <cell r="X11" t="e">
            <v>#N/A</v>
          </cell>
          <cell r="Y11" t="e">
            <v>#N/A</v>
          </cell>
          <cell r="AA11" t="e">
            <v>#N/A</v>
          </cell>
          <cell r="AB11" t="e">
            <v>#N/A</v>
          </cell>
          <cell r="AC11" t="e">
            <v>#N/A</v>
          </cell>
          <cell r="AI11" t="e">
            <v>#N/A</v>
          </cell>
          <cell r="AJ11" t="e">
            <v>#N/A</v>
          </cell>
          <cell r="AL11" t="e">
            <v>#N/A</v>
          </cell>
          <cell r="AN11" t="e">
            <v>#N/A</v>
          </cell>
          <cell r="AO11" t="e">
            <v>#N/A</v>
          </cell>
          <cell r="AP11" t="e">
            <v>#N/A</v>
          </cell>
          <cell r="AT11">
            <v>6.5000099999999996</v>
          </cell>
          <cell r="AU11" t="e">
            <v>#N/A</v>
          </cell>
          <cell r="AV11" t="e">
            <v>#N/A</v>
          </cell>
          <cell r="AW11" t="e">
            <v>#N/A</v>
          </cell>
          <cell r="AX11" t="e">
            <v>#N/A</v>
          </cell>
          <cell r="AY11" t="e">
            <v>#N/A</v>
          </cell>
          <cell r="AZ11" t="e">
            <v>#N/A</v>
          </cell>
          <cell r="BF11" t="str">
            <v>0</v>
          </cell>
          <cell r="BG11" t="e">
            <v>#N/A</v>
          </cell>
          <cell r="BH11" t="e">
            <v>#N/A</v>
          </cell>
          <cell r="BI11" t="e">
            <v>#N/A</v>
          </cell>
          <cell r="BJ11" t="e">
            <v>#N/A</v>
          </cell>
          <cell r="BK11" t="e">
            <v>#N/A</v>
          </cell>
          <cell r="BN11" t="e">
            <v>#N/A</v>
          </cell>
          <cell r="BO11" t="e">
            <v>#N/A</v>
          </cell>
          <cell r="BQ11">
            <v>0</v>
          </cell>
          <cell r="BV11" t="e">
            <v>#N/A</v>
          </cell>
          <cell r="BW11" t="e">
            <v>#N/A</v>
          </cell>
          <cell r="BX11" t="e">
            <v>#N/A</v>
          </cell>
          <cell r="BY11" t="e">
            <v>#N/A</v>
          </cell>
          <cell r="CD11" t="e">
            <v>#N/A</v>
          </cell>
          <cell r="CE11" t="e">
            <v>#N/A</v>
          </cell>
          <cell r="CF11" t="e">
            <v>#N/A</v>
          </cell>
          <cell r="CG11" t="e">
            <v>#N/A</v>
          </cell>
          <cell r="CH11">
            <v>0</v>
          </cell>
          <cell r="CI11">
            <v>0</v>
          </cell>
          <cell r="CJ11">
            <v>0</v>
          </cell>
          <cell r="CK11">
            <v>0</v>
          </cell>
          <cell r="CL11">
            <v>0</v>
          </cell>
          <cell r="CM11">
            <v>10</v>
          </cell>
          <cell r="CN11">
            <v>2.0161290322580645</v>
          </cell>
          <cell r="CO11">
            <v>2.061855670103093</v>
          </cell>
          <cell r="CQ11" t="e">
            <v>#N/A</v>
          </cell>
          <cell r="CX11" t="e">
            <v>#N/A</v>
          </cell>
          <cell r="CY11" t="e">
            <v>#N/A</v>
          </cell>
          <cell r="CZ11" t="e">
            <v>#N/A</v>
          </cell>
          <cell r="DA11" t="e">
            <v>#N/A</v>
          </cell>
          <cell r="DC11" t="e">
            <v>#N/A</v>
          </cell>
        </row>
        <row r="12">
          <cell r="A12" t="str">
            <v>Tenancy</v>
          </cell>
          <cell r="B12">
            <v>8</v>
          </cell>
          <cell r="D12">
            <v>0</v>
          </cell>
          <cell r="E12">
            <v>0</v>
          </cell>
          <cell r="F12">
            <v>0</v>
          </cell>
          <cell r="G12">
            <v>0</v>
          </cell>
          <cell r="H12">
            <v>0</v>
          </cell>
          <cell r="I12">
            <v>0</v>
          </cell>
          <cell r="J12">
            <v>0</v>
          </cell>
          <cell r="K12">
            <v>0</v>
          </cell>
          <cell r="L12">
            <v>0</v>
          </cell>
          <cell r="M12">
            <v>0</v>
          </cell>
          <cell r="N12">
            <v>0</v>
          </cell>
          <cell r="O12">
            <v>0</v>
          </cell>
          <cell r="P12">
            <v>0</v>
          </cell>
          <cell r="R12">
            <v>10</v>
          </cell>
          <cell r="S12">
            <v>2.0161290322580645</v>
          </cell>
          <cell r="T12">
            <v>2.061855670103093</v>
          </cell>
          <cell r="U12" t="e">
            <v>#N/A</v>
          </cell>
          <cell r="W12" t="e">
            <v>#N/A</v>
          </cell>
          <cell r="X12" t="e">
            <v>#N/A</v>
          </cell>
          <cell r="Y12" t="e">
            <v>#N/A</v>
          </cell>
          <cell r="AA12" t="e">
            <v>#N/A</v>
          </cell>
          <cell r="AB12" t="e">
            <v>#N/A</v>
          </cell>
          <cell r="AC12" t="e">
            <v>#N/A</v>
          </cell>
          <cell r="AI12" t="e">
            <v>#N/A</v>
          </cell>
          <cell r="AJ12" t="e">
            <v>#N/A</v>
          </cell>
          <cell r="AL12" t="e">
            <v>#N/A</v>
          </cell>
          <cell r="AN12" t="e">
            <v>#N/A</v>
          </cell>
          <cell r="AO12" t="e">
            <v>#N/A</v>
          </cell>
          <cell r="AP12" t="e">
            <v>#N/A</v>
          </cell>
          <cell r="AT12">
            <v>6.5000099999999996</v>
          </cell>
          <cell r="AU12" t="e">
            <v>#N/A</v>
          </cell>
          <cell r="AV12" t="e">
            <v>#N/A</v>
          </cell>
          <cell r="AW12" t="e">
            <v>#N/A</v>
          </cell>
          <cell r="AX12" t="e">
            <v>#N/A</v>
          </cell>
          <cell r="AY12" t="e">
            <v>#N/A</v>
          </cell>
          <cell r="AZ12" t="e">
            <v>#N/A</v>
          </cell>
          <cell r="BF12" t="str">
            <v>0</v>
          </cell>
          <cell r="BG12" t="e">
            <v>#N/A</v>
          </cell>
          <cell r="BH12" t="e">
            <v>#N/A</v>
          </cell>
          <cell r="BI12" t="e">
            <v>#N/A</v>
          </cell>
          <cell r="BJ12" t="e">
            <v>#N/A</v>
          </cell>
          <cell r="BK12" t="e">
            <v>#N/A</v>
          </cell>
          <cell r="BN12" t="e">
            <v>#N/A</v>
          </cell>
          <cell r="BO12" t="e">
            <v>#N/A</v>
          </cell>
          <cell r="BQ12">
            <v>0</v>
          </cell>
          <cell r="BV12" t="e">
            <v>#N/A</v>
          </cell>
          <cell r="BW12" t="e">
            <v>#N/A</v>
          </cell>
          <cell r="BX12" t="e">
            <v>#N/A</v>
          </cell>
          <cell r="BY12" t="e">
            <v>#N/A</v>
          </cell>
          <cell r="CD12" t="e">
            <v>#N/A</v>
          </cell>
          <cell r="CE12" t="e">
            <v>#N/A</v>
          </cell>
          <cell r="CF12" t="e">
            <v>#N/A</v>
          </cell>
          <cell r="CG12" t="e">
            <v>#N/A</v>
          </cell>
          <cell r="CH12">
            <v>0</v>
          </cell>
          <cell r="CI12">
            <v>0</v>
          </cell>
          <cell r="CJ12">
            <v>0</v>
          </cell>
          <cell r="CK12">
            <v>0</v>
          </cell>
          <cell r="CL12">
            <v>0</v>
          </cell>
          <cell r="CM12">
            <v>10</v>
          </cell>
          <cell r="CN12">
            <v>2.0161290322580645</v>
          </cell>
          <cell r="CO12">
            <v>2.061855670103093</v>
          </cell>
          <cell r="CQ12" t="e">
            <v>#N/A</v>
          </cell>
          <cell r="CX12" t="e">
            <v>#N/A</v>
          </cell>
          <cell r="CY12" t="e">
            <v>#N/A</v>
          </cell>
          <cell r="CZ12" t="e">
            <v>#N/A</v>
          </cell>
          <cell r="DA12" t="e">
            <v>#N/A</v>
          </cell>
          <cell r="DC12" t="e">
            <v>#N/A</v>
          </cell>
        </row>
        <row r="13">
          <cell r="A13" t="str">
            <v>Tenancy</v>
          </cell>
          <cell r="B13">
            <v>9</v>
          </cell>
          <cell r="D13">
            <v>0</v>
          </cell>
          <cell r="E13">
            <v>0</v>
          </cell>
          <cell r="F13">
            <v>0</v>
          </cell>
          <cell r="G13">
            <v>0</v>
          </cell>
          <cell r="H13">
            <v>0</v>
          </cell>
          <cell r="I13">
            <v>0</v>
          </cell>
          <cell r="J13">
            <v>0</v>
          </cell>
          <cell r="K13">
            <v>0</v>
          </cell>
          <cell r="L13">
            <v>0</v>
          </cell>
          <cell r="M13">
            <v>0</v>
          </cell>
          <cell r="N13">
            <v>0</v>
          </cell>
          <cell r="O13">
            <v>0</v>
          </cell>
          <cell r="P13">
            <v>0</v>
          </cell>
          <cell r="R13">
            <v>10</v>
          </cell>
          <cell r="S13">
            <v>2.0161290322580645</v>
          </cell>
          <cell r="T13">
            <v>2.061855670103093</v>
          </cell>
          <cell r="U13" t="e">
            <v>#N/A</v>
          </cell>
          <cell r="W13" t="e">
            <v>#N/A</v>
          </cell>
          <cell r="X13" t="e">
            <v>#N/A</v>
          </cell>
          <cell r="Y13" t="e">
            <v>#N/A</v>
          </cell>
          <cell r="AA13" t="e">
            <v>#N/A</v>
          </cell>
          <cell r="AB13" t="e">
            <v>#N/A</v>
          </cell>
          <cell r="AC13" t="e">
            <v>#N/A</v>
          </cell>
          <cell r="AI13" t="e">
            <v>#N/A</v>
          </cell>
          <cell r="AJ13" t="e">
            <v>#N/A</v>
          </cell>
          <cell r="AL13" t="e">
            <v>#N/A</v>
          </cell>
          <cell r="AN13" t="e">
            <v>#N/A</v>
          </cell>
          <cell r="AO13" t="e">
            <v>#N/A</v>
          </cell>
          <cell r="AP13" t="e">
            <v>#N/A</v>
          </cell>
          <cell r="AT13">
            <v>6.5000099999999996</v>
          </cell>
          <cell r="AU13" t="e">
            <v>#N/A</v>
          </cell>
          <cell r="AV13" t="e">
            <v>#N/A</v>
          </cell>
          <cell r="AW13" t="e">
            <v>#N/A</v>
          </cell>
          <cell r="AX13" t="e">
            <v>#N/A</v>
          </cell>
          <cell r="AY13" t="e">
            <v>#N/A</v>
          </cell>
          <cell r="AZ13" t="e">
            <v>#N/A</v>
          </cell>
          <cell r="BF13" t="str">
            <v>0</v>
          </cell>
          <cell r="BG13" t="e">
            <v>#N/A</v>
          </cell>
          <cell r="BH13" t="e">
            <v>#N/A</v>
          </cell>
          <cell r="BI13" t="e">
            <v>#N/A</v>
          </cell>
          <cell r="BJ13" t="e">
            <v>#N/A</v>
          </cell>
          <cell r="BK13" t="e">
            <v>#N/A</v>
          </cell>
          <cell r="BN13" t="e">
            <v>#N/A</v>
          </cell>
          <cell r="BO13" t="e">
            <v>#N/A</v>
          </cell>
          <cell r="BQ13">
            <v>0</v>
          </cell>
          <cell r="BV13" t="e">
            <v>#N/A</v>
          </cell>
          <cell r="BW13" t="e">
            <v>#N/A</v>
          </cell>
          <cell r="BX13" t="e">
            <v>#N/A</v>
          </cell>
          <cell r="BY13" t="e">
            <v>#N/A</v>
          </cell>
          <cell r="CD13" t="e">
            <v>#N/A</v>
          </cell>
          <cell r="CE13" t="e">
            <v>#N/A</v>
          </cell>
          <cell r="CF13" t="e">
            <v>#N/A</v>
          </cell>
          <cell r="CG13" t="e">
            <v>#N/A</v>
          </cell>
          <cell r="CH13">
            <v>0</v>
          </cell>
          <cell r="CI13">
            <v>0</v>
          </cell>
          <cell r="CJ13">
            <v>0</v>
          </cell>
          <cell r="CK13">
            <v>0</v>
          </cell>
          <cell r="CL13">
            <v>0</v>
          </cell>
          <cell r="CM13">
            <v>10</v>
          </cell>
          <cell r="CN13">
            <v>2.0161290322580645</v>
          </cell>
          <cell r="CO13">
            <v>2.061855670103093</v>
          </cell>
          <cell r="CQ13" t="e">
            <v>#N/A</v>
          </cell>
          <cell r="CX13" t="e">
            <v>#N/A</v>
          </cell>
          <cell r="CY13" t="e">
            <v>#N/A</v>
          </cell>
          <cell r="CZ13" t="e">
            <v>#N/A</v>
          </cell>
          <cell r="DA13" t="e">
            <v>#N/A</v>
          </cell>
          <cell r="DC13" t="e">
            <v>#N/A</v>
          </cell>
        </row>
        <row r="14">
          <cell r="A14" t="str">
            <v>Tenancy</v>
          </cell>
          <cell r="B14">
            <v>10</v>
          </cell>
          <cell r="D14">
            <v>0</v>
          </cell>
          <cell r="E14">
            <v>0</v>
          </cell>
          <cell r="F14">
            <v>0</v>
          </cell>
          <cell r="G14">
            <v>0</v>
          </cell>
          <cell r="H14">
            <v>0</v>
          </cell>
          <cell r="I14">
            <v>0</v>
          </cell>
          <cell r="J14">
            <v>0</v>
          </cell>
          <cell r="K14">
            <v>0</v>
          </cell>
          <cell r="L14">
            <v>0</v>
          </cell>
          <cell r="M14">
            <v>0</v>
          </cell>
          <cell r="N14">
            <v>0</v>
          </cell>
          <cell r="O14">
            <v>0</v>
          </cell>
          <cell r="P14">
            <v>0</v>
          </cell>
          <cell r="R14">
            <v>10</v>
          </cell>
          <cell r="S14">
            <v>2.0161290322580645</v>
          </cell>
          <cell r="T14">
            <v>2.061855670103093</v>
          </cell>
          <cell r="U14" t="e">
            <v>#N/A</v>
          </cell>
          <cell r="W14" t="e">
            <v>#N/A</v>
          </cell>
          <cell r="X14" t="e">
            <v>#N/A</v>
          </cell>
          <cell r="Y14" t="e">
            <v>#N/A</v>
          </cell>
          <cell r="AA14" t="e">
            <v>#N/A</v>
          </cell>
          <cell r="AB14" t="e">
            <v>#N/A</v>
          </cell>
          <cell r="AC14" t="e">
            <v>#N/A</v>
          </cell>
          <cell r="AI14" t="e">
            <v>#N/A</v>
          </cell>
          <cell r="AJ14" t="e">
            <v>#N/A</v>
          </cell>
          <cell r="AL14" t="e">
            <v>#N/A</v>
          </cell>
          <cell r="AN14" t="e">
            <v>#N/A</v>
          </cell>
          <cell r="AO14" t="e">
            <v>#N/A</v>
          </cell>
          <cell r="AP14" t="e">
            <v>#N/A</v>
          </cell>
          <cell r="AT14">
            <v>6.5000099999999996</v>
          </cell>
          <cell r="AU14" t="e">
            <v>#N/A</v>
          </cell>
          <cell r="AV14" t="e">
            <v>#N/A</v>
          </cell>
          <cell r="AW14" t="e">
            <v>#N/A</v>
          </cell>
          <cell r="AX14" t="e">
            <v>#N/A</v>
          </cell>
          <cell r="AY14" t="e">
            <v>#N/A</v>
          </cell>
          <cell r="AZ14" t="e">
            <v>#N/A</v>
          </cell>
          <cell r="BF14" t="str">
            <v>0</v>
          </cell>
          <cell r="BG14" t="e">
            <v>#N/A</v>
          </cell>
          <cell r="BH14" t="e">
            <v>#N/A</v>
          </cell>
          <cell r="BI14" t="e">
            <v>#N/A</v>
          </cell>
          <cell r="BJ14" t="e">
            <v>#N/A</v>
          </cell>
          <cell r="BK14" t="e">
            <v>#N/A</v>
          </cell>
          <cell r="BN14" t="e">
            <v>#N/A</v>
          </cell>
          <cell r="BO14" t="e">
            <v>#N/A</v>
          </cell>
          <cell r="BQ14">
            <v>0</v>
          </cell>
          <cell r="BV14" t="e">
            <v>#N/A</v>
          </cell>
          <cell r="BW14" t="e">
            <v>#N/A</v>
          </cell>
          <cell r="BX14" t="e">
            <v>#N/A</v>
          </cell>
          <cell r="BY14" t="e">
            <v>#N/A</v>
          </cell>
          <cell r="CD14" t="e">
            <v>#N/A</v>
          </cell>
          <cell r="CE14" t="e">
            <v>#N/A</v>
          </cell>
          <cell r="CF14" t="e">
            <v>#N/A</v>
          </cell>
          <cell r="CG14" t="e">
            <v>#N/A</v>
          </cell>
          <cell r="CH14">
            <v>0</v>
          </cell>
          <cell r="CI14">
            <v>0</v>
          </cell>
          <cell r="CJ14">
            <v>0</v>
          </cell>
          <cell r="CK14">
            <v>0</v>
          </cell>
          <cell r="CL14">
            <v>0</v>
          </cell>
          <cell r="CM14">
            <v>10</v>
          </cell>
          <cell r="CN14">
            <v>2.0161290322580645</v>
          </cell>
          <cell r="CO14">
            <v>2.061855670103093</v>
          </cell>
          <cell r="CQ14" t="e">
            <v>#N/A</v>
          </cell>
          <cell r="CX14" t="e">
            <v>#N/A</v>
          </cell>
          <cell r="CY14" t="e">
            <v>#N/A</v>
          </cell>
          <cell r="CZ14" t="e">
            <v>#N/A</v>
          </cell>
          <cell r="DA14" t="e">
            <v>#N/A</v>
          </cell>
          <cell r="DC14" t="e">
            <v>#N/A</v>
          </cell>
        </row>
        <row r="15">
          <cell r="A15" t="str">
            <v>Tenancy</v>
          </cell>
          <cell r="B15">
            <v>11</v>
          </cell>
          <cell r="D15">
            <v>0</v>
          </cell>
          <cell r="E15">
            <v>0</v>
          </cell>
          <cell r="F15">
            <v>0</v>
          </cell>
          <cell r="G15">
            <v>0</v>
          </cell>
          <cell r="H15">
            <v>0</v>
          </cell>
          <cell r="I15">
            <v>0</v>
          </cell>
          <cell r="J15">
            <v>0</v>
          </cell>
          <cell r="K15">
            <v>0</v>
          </cell>
          <cell r="L15">
            <v>0</v>
          </cell>
          <cell r="M15">
            <v>0</v>
          </cell>
          <cell r="N15">
            <v>0</v>
          </cell>
          <cell r="O15">
            <v>0</v>
          </cell>
          <cell r="P15">
            <v>0</v>
          </cell>
          <cell r="R15">
            <v>10</v>
          </cell>
          <cell r="S15">
            <v>2.0161290322580645</v>
          </cell>
          <cell r="T15">
            <v>2.061855670103093</v>
          </cell>
          <cell r="U15" t="e">
            <v>#N/A</v>
          </cell>
          <cell r="W15" t="e">
            <v>#N/A</v>
          </cell>
          <cell r="X15" t="e">
            <v>#N/A</v>
          </cell>
          <cell r="Y15" t="e">
            <v>#N/A</v>
          </cell>
          <cell r="AA15" t="e">
            <v>#N/A</v>
          </cell>
          <cell r="AB15" t="e">
            <v>#N/A</v>
          </cell>
          <cell r="AC15" t="e">
            <v>#N/A</v>
          </cell>
          <cell r="AI15" t="e">
            <v>#N/A</v>
          </cell>
          <cell r="AJ15" t="e">
            <v>#N/A</v>
          </cell>
          <cell r="AL15" t="e">
            <v>#N/A</v>
          </cell>
          <cell r="AN15" t="e">
            <v>#N/A</v>
          </cell>
          <cell r="AO15" t="e">
            <v>#N/A</v>
          </cell>
          <cell r="AP15" t="e">
            <v>#N/A</v>
          </cell>
          <cell r="AT15">
            <v>6.5000099999999996</v>
          </cell>
          <cell r="AU15" t="e">
            <v>#N/A</v>
          </cell>
          <cell r="AV15" t="e">
            <v>#N/A</v>
          </cell>
          <cell r="AW15" t="e">
            <v>#N/A</v>
          </cell>
          <cell r="AX15" t="e">
            <v>#N/A</v>
          </cell>
          <cell r="AY15" t="e">
            <v>#N/A</v>
          </cell>
          <cell r="AZ15" t="e">
            <v>#N/A</v>
          </cell>
          <cell r="BF15" t="str">
            <v>0</v>
          </cell>
          <cell r="BG15" t="e">
            <v>#N/A</v>
          </cell>
          <cell r="BH15" t="e">
            <v>#N/A</v>
          </cell>
          <cell r="BI15" t="e">
            <v>#N/A</v>
          </cell>
          <cell r="BJ15" t="e">
            <v>#N/A</v>
          </cell>
          <cell r="BK15" t="e">
            <v>#N/A</v>
          </cell>
          <cell r="BN15" t="e">
            <v>#N/A</v>
          </cell>
          <cell r="BO15" t="e">
            <v>#N/A</v>
          </cell>
          <cell r="BQ15">
            <v>0</v>
          </cell>
          <cell r="BV15" t="e">
            <v>#N/A</v>
          </cell>
          <cell r="BW15" t="e">
            <v>#N/A</v>
          </cell>
          <cell r="BX15" t="e">
            <v>#N/A</v>
          </cell>
          <cell r="BY15" t="e">
            <v>#N/A</v>
          </cell>
          <cell r="CD15" t="e">
            <v>#N/A</v>
          </cell>
          <cell r="CE15" t="e">
            <v>#N/A</v>
          </cell>
          <cell r="CF15" t="e">
            <v>#N/A</v>
          </cell>
          <cell r="CG15" t="e">
            <v>#N/A</v>
          </cell>
          <cell r="CH15">
            <v>0</v>
          </cell>
          <cell r="CI15">
            <v>0</v>
          </cell>
          <cell r="CJ15">
            <v>0</v>
          </cell>
          <cell r="CK15">
            <v>0</v>
          </cell>
          <cell r="CL15">
            <v>0</v>
          </cell>
          <cell r="CM15">
            <v>10</v>
          </cell>
          <cell r="CN15">
            <v>2.0161290322580645</v>
          </cell>
          <cell r="CO15">
            <v>2.061855670103093</v>
          </cell>
          <cell r="CQ15" t="e">
            <v>#N/A</v>
          </cell>
          <cell r="CX15" t="e">
            <v>#N/A</v>
          </cell>
          <cell r="CY15" t="e">
            <v>#N/A</v>
          </cell>
          <cell r="CZ15" t="e">
            <v>#N/A</v>
          </cell>
          <cell r="DA15" t="e">
            <v>#N/A</v>
          </cell>
          <cell r="DC15" t="e">
            <v>#N/A</v>
          </cell>
        </row>
        <row r="16">
          <cell r="A16" t="str">
            <v>Tenancy</v>
          </cell>
          <cell r="B16">
            <v>12</v>
          </cell>
          <cell r="D16">
            <v>0</v>
          </cell>
          <cell r="E16">
            <v>0</v>
          </cell>
          <cell r="F16">
            <v>0</v>
          </cell>
          <cell r="G16">
            <v>0</v>
          </cell>
          <cell r="H16">
            <v>0</v>
          </cell>
          <cell r="I16">
            <v>0</v>
          </cell>
          <cell r="J16">
            <v>0</v>
          </cell>
          <cell r="K16">
            <v>0</v>
          </cell>
          <cell r="L16">
            <v>0</v>
          </cell>
          <cell r="M16">
            <v>0</v>
          </cell>
          <cell r="N16">
            <v>0</v>
          </cell>
          <cell r="O16">
            <v>0</v>
          </cell>
          <cell r="P16">
            <v>0</v>
          </cell>
          <cell r="R16">
            <v>10</v>
          </cell>
          <cell r="S16">
            <v>2.0161290322580645</v>
          </cell>
          <cell r="T16">
            <v>2.061855670103093</v>
          </cell>
          <cell r="U16" t="e">
            <v>#N/A</v>
          </cell>
          <cell r="W16" t="e">
            <v>#N/A</v>
          </cell>
          <cell r="X16" t="e">
            <v>#N/A</v>
          </cell>
          <cell r="Y16" t="e">
            <v>#N/A</v>
          </cell>
          <cell r="AA16" t="e">
            <v>#N/A</v>
          </cell>
          <cell r="AB16" t="e">
            <v>#N/A</v>
          </cell>
          <cell r="AC16" t="e">
            <v>#N/A</v>
          </cell>
          <cell r="AI16" t="e">
            <v>#N/A</v>
          </cell>
          <cell r="AJ16" t="e">
            <v>#N/A</v>
          </cell>
          <cell r="AL16" t="e">
            <v>#N/A</v>
          </cell>
          <cell r="AN16" t="e">
            <v>#N/A</v>
          </cell>
          <cell r="AO16" t="e">
            <v>#N/A</v>
          </cell>
          <cell r="AP16" t="e">
            <v>#N/A</v>
          </cell>
          <cell r="AT16">
            <v>6.5000099999999996</v>
          </cell>
          <cell r="AU16" t="e">
            <v>#N/A</v>
          </cell>
          <cell r="AV16" t="e">
            <v>#N/A</v>
          </cell>
          <cell r="AW16" t="e">
            <v>#N/A</v>
          </cell>
          <cell r="AX16" t="e">
            <v>#N/A</v>
          </cell>
          <cell r="AY16" t="e">
            <v>#N/A</v>
          </cell>
          <cell r="AZ16" t="e">
            <v>#N/A</v>
          </cell>
          <cell r="BF16" t="str">
            <v>0</v>
          </cell>
          <cell r="BG16" t="e">
            <v>#N/A</v>
          </cell>
          <cell r="BH16" t="e">
            <v>#N/A</v>
          </cell>
          <cell r="BI16" t="e">
            <v>#N/A</v>
          </cell>
          <cell r="BJ16" t="e">
            <v>#N/A</v>
          </cell>
          <cell r="BK16" t="e">
            <v>#N/A</v>
          </cell>
          <cell r="BN16" t="e">
            <v>#N/A</v>
          </cell>
          <cell r="BO16" t="e">
            <v>#N/A</v>
          </cell>
          <cell r="BQ16">
            <v>0</v>
          </cell>
          <cell r="BV16" t="e">
            <v>#N/A</v>
          </cell>
          <cell r="BW16" t="e">
            <v>#N/A</v>
          </cell>
          <cell r="BX16" t="e">
            <v>#N/A</v>
          </cell>
          <cell r="BY16" t="e">
            <v>#N/A</v>
          </cell>
          <cell r="CD16" t="e">
            <v>#N/A</v>
          </cell>
          <cell r="CE16" t="e">
            <v>#N/A</v>
          </cell>
          <cell r="CF16" t="e">
            <v>#N/A</v>
          </cell>
          <cell r="CG16" t="e">
            <v>#N/A</v>
          </cell>
          <cell r="CH16">
            <v>0</v>
          </cell>
          <cell r="CI16">
            <v>0</v>
          </cell>
          <cell r="CJ16">
            <v>0</v>
          </cell>
          <cell r="CK16">
            <v>0</v>
          </cell>
          <cell r="CL16">
            <v>0</v>
          </cell>
          <cell r="CM16">
            <v>10</v>
          </cell>
          <cell r="CN16">
            <v>2.0161290322580645</v>
          </cell>
          <cell r="CO16">
            <v>2.061855670103093</v>
          </cell>
          <cell r="CQ16" t="e">
            <v>#N/A</v>
          </cell>
          <cell r="CX16" t="e">
            <v>#N/A</v>
          </cell>
          <cell r="CY16" t="e">
            <v>#N/A</v>
          </cell>
          <cell r="CZ16" t="e">
            <v>#N/A</v>
          </cell>
          <cell r="DA16" t="e">
            <v>#N/A</v>
          </cell>
          <cell r="DC16" t="e">
            <v>#N/A</v>
          </cell>
        </row>
        <row r="17">
          <cell r="A17" t="str">
            <v>Tenancy</v>
          </cell>
          <cell r="B17">
            <v>13</v>
          </cell>
          <cell r="D17">
            <v>0</v>
          </cell>
          <cell r="E17">
            <v>0</v>
          </cell>
          <cell r="F17">
            <v>0</v>
          </cell>
          <cell r="G17">
            <v>0</v>
          </cell>
          <cell r="H17">
            <v>0</v>
          </cell>
          <cell r="I17">
            <v>0</v>
          </cell>
          <cell r="J17">
            <v>0</v>
          </cell>
          <cell r="K17">
            <v>0</v>
          </cell>
          <cell r="L17">
            <v>0</v>
          </cell>
          <cell r="M17">
            <v>0</v>
          </cell>
          <cell r="N17">
            <v>0</v>
          </cell>
          <cell r="O17">
            <v>0</v>
          </cell>
          <cell r="P17">
            <v>0</v>
          </cell>
          <cell r="R17">
            <v>10</v>
          </cell>
          <cell r="S17">
            <v>2.0161290322580645</v>
          </cell>
          <cell r="T17">
            <v>2.061855670103093</v>
          </cell>
          <cell r="U17" t="e">
            <v>#N/A</v>
          </cell>
          <cell r="W17" t="e">
            <v>#N/A</v>
          </cell>
          <cell r="X17" t="e">
            <v>#N/A</v>
          </cell>
          <cell r="Y17" t="e">
            <v>#N/A</v>
          </cell>
          <cell r="AA17" t="e">
            <v>#N/A</v>
          </cell>
          <cell r="AB17" t="e">
            <v>#N/A</v>
          </cell>
          <cell r="AC17" t="e">
            <v>#N/A</v>
          </cell>
          <cell r="AI17" t="e">
            <v>#N/A</v>
          </cell>
          <cell r="AJ17" t="e">
            <v>#N/A</v>
          </cell>
          <cell r="AL17" t="e">
            <v>#N/A</v>
          </cell>
          <cell r="AN17" t="e">
            <v>#N/A</v>
          </cell>
          <cell r="AO17" t="e">
            <v>#N/A</v>
          </cell>
          <cell r="AP17" t="e">
            <v>#N/A</v>
          </cell>
          <cell r="AT17">
            <v>6.5000099999999996</v>
          </cell>
          <cell r="AU17" t="e">
            <v>#N/A</v>
          </cell>
          <cell r="AV17" t="e">
            <v>#N/A</v>
          </cell>
          <cell r="AW17" t="e">
            <v>#N/A</v>
          </cell>
          <cell r="AX17" t="e">
            <v>#N/A</v>
          </cell>
          <cell r="AY17" t="e">
            <v>#N/A</v>
          </cell>
          <cell r="AZ17" t="e">
            <v>#N/A</v>
          </cell>
          <cell r="BF17" t="str">
            <v>0</v>
          </cell>
          <cell r="BG17" t="e">
            <v>#N/A</v>
          </cell>
          <cell r="BH17" t="e">
            <v>#N/A</v>
          </cell>
          <cell r="BI17" t="e">
            <v>#N/A</v>
          </cell>
          <cell r="BJ17" t="e">
            <v>#N/A</v>
          </cell>
          <cell r="BK17" t="e">
            <v>#N/A</v>
          </cell>
          <cell r="BN17" t="e">
            <v>#N/A</v>
          </cell>
          <cell r="BO17" t="e">
            <v>#N/A</v>
          </cell>
          <cell r="BQ17">
            <v>0</v>
          </cell>
          <cell r="BV17" t="e">
            <v>#N/A</v>
          </cell>
          <cell r="BW17" t="e">
            <v>#N/A</v>
          </cell>
          <cell r="BX17" t="e">
            <v>#N/A</v>
          </cell>
          <cell r="BY17" t="e">
            <v>#N/A</v>
          </cell>
          <cell r="CD17" t="e">
            <v>#N/A</v>
          </cell>
          <cell r="CE17" t="e">
            <v>#N/A</v>
          </cell>
          <cell r="CF17" t="e">
            <v>#N/A</v>
          </cell>
          <cell r="CG17" t="e">
            <v>#N/A</v>
          </cell>
          <cell r="CH17">
            <v>0</v>
          </cell>
          <cell r="CI17">
            <v>0</v>
          </cell>
          <cell r="CJ17">
            <v>0</v>
          </cell>
          <cell r="CK17">
            <v>0</v>
          </cell>
          <cell r="CL17">
            <v>0</v>
          </cell>
          <cell r="CM17">
            <v>10</v>
          </cell>
          <cell r="CN17">
            <v>2.0161290322580645</v>
          </cell>
          <cell r="CO17">
            <v>2.061855670103093</v>
          </cell>
          <cell r="CQ17" t="e">
            <v>#N/A</v>
          </cell>
          <cell r="CX17" t="e">
            <v>#N/A</v>
          </cell>
          <cell r="CY17" t="e">
            <v>#N/A</v>
          </cell>
          <cell r="CZ17" t="e">
            <v>#N/A</v>
          </cell>
          <cell r="DA17" t="e">
            <v>#N/A</v>
          </cell>
          <cell r="DC17" t="e">
            <v>#N/A</v>
          </cell>
        </row>
        <row r="18">
          <cell r="A18" t="str">
            <v>Tenancy</v>
          </cell>
          <cell r="B18">
            <v>14</v>
          </cell>
          <cell r="D18">
            <v>0</v>
          </cell>
          <cell r="E18">
            <v>0</v>
          </cell>
          <cell r="F18">
            <v>0</v>
          </cell>
          <cell r="G18">
            <v>0</v>
          </cell>
          <cell r="H18">
            <v>0</v>
          </cell>
          <cell r="I18">
            <v>0</v>
          </cell>
          <cell r="J18">
            <v>0</v>
          </cell>
          <cell r="K18">
            <v>0</v>
          </cell>
          <cell r="L18">
            <v>0</v>
          </cell>
          <cell r="M18">
            <v>0</v>
          </cell>
          <cell r="N18">
            <v>0</v>
          </cell>
          <cell r="O18">
            <v>0</v>
          </cell>
          <cell r="P18">
            <v>0</v>
          </cell>
          <cell r="R18">
            <v>10</v>
          </cell>
          <cell r="S18">
            <v>2.0161290322580645</v>
          </cell>
          <cell r="T18">
            <v>2.061855670103093</v>
          </cell>
          <cell r="U18" t="e">
            <v>#N/A</v>
          </cell>
          <cell r="W18" t="e">
            <v>#N/A</v>
          </cell>
          <cell r="X18" t="e">
            <v>#N/A</v>
          </cell>
          <cell r="Y18" t="e">
            <v>#N/A</v>
          </cell>
          <cell r="AA18" t="e">
            <v>#N/A</v>
          </cell>
          <cell r="AB18" t="e">
            <v>#N/A</v>
          </cell>
          <cell r="AC18" t="e">
            <v>#N/A</v>
          </cell>
          <cell r="AI18" t="e">
            <v>#N/A</v>
          </cell>
          <cell r="AJ18" t="e">
            <v>#N/A</v>
          </cell>
          <cell r="AL18" t="e">
            <v>#N/A</v>
          </cell>
          <cell r="AN18" t="e">
            <v>#N/A</v>
          </cell>
          <cell r="AO18" t="e">
            <v>#N/A</v>
          </cell>
          <cell r="AP18" t="e">
            <v>#N/A</v>
          </cell>
          <cell r="AT18">
            <v>6.5000099999999996</v>
          </cell>
          <cell r="AU18" t="e">
            <v>#N/A</v>
          </cell>
          <cell r="AV18" t="e">
            <v>#N/A</v>
          </cell>
          <cell r="AW18" t="e">
            <v>#N/A</v>
          </cell>
          <cell r="AX18" t="e">
            <v>#N/A</v>
          </cell>
          <cell r="AY18" t="e">
            <v>#N/A</v>
          </cell>
          <cell r="AZ18" t="e">
            <v>#N/A</v>
          </cell>
          <cell r="BF18" t="str">
            <v>0</v>
          </cell>
          <cell r="BG18" t="e">
            <v>#N/A</v>
          </cell>
          <cell r="BH18" t="e">
            <v>#N/A</v>
          </cell>
          <cell r="BI18" t="e">
            <v>#N/A</v>
          </cell>
          <cell r="BJ18" t="e">
            <v>#N/A</v>
          </cell>
          <cell r="BK18" t="e">
            <v>#N/A</v>
          </cell>
          <cell r="BN18" t="e">
            <v>#N/A</v>
          </cell>
          <cell r="BO18" t="e">
            <v>#N/A</v>
          </cell>
          <cell r="BQ18">
            <v>0</v>
          </cell>
          <cell r="BV18" t="e">
            <v>#N/A</v>
          </cell>
          <cell r="BW18" t="e">
            <v>#N/A</v>
          </cell>
          <cell r="BX18" t="e">
            <v>#N/A</v>
          </cell>
          <cell r="BY18" t="e">
            <v>#N/A</v>
          </cell>
          <cell r="CD18" t="e">
            <v>#N/A</v>
          </cell>
          <cell r="CE18" t="e">
            <v>#N/A</v>
          </cell>
          <cell r="CF18" t="e">
            <v>#N/A</v>
          </cell>
          <cell r="CG18" t="e">
            <v>#N/A</v>
          </cell>
          <cell r="CH18">
            <v>0</v>
          </cell>
          <cell r="CI18">
            <v>0</v>
          </cell>
          <cell r="CJ18">
            <v>0</v>
          </cell>
          <cell r="CK18">
            <v>0</v>
          </cell>
          <cell r="CL18">
            <v>0</v>
          </cell>
          <cell r="CM18">
            <v>10</v>
          </cell>
          <cell r="CN18">
            <v>2.0161290322580645</v>
          </cell>
          <cell r="CO18">
            <v>2.061855670103093</v>
          </cell>
          <cell r="CQ18" t="e">
            <v>#N/A</v>
          </cell>
          <cell r="CX18" t="e">
            <v>#N/A</v>
          </cell>
          <cell r="CY18" t="e">
            <v>#N/A</v>
          </cell>
          <cell r="CZ18" t="e">
            <v>#N/A</v>
          </cell>
          <cell r="DA18" t="e">
            <v>#N/A</v>
          </cell>
          <cell r="DC18" t="e">
            <v>#N/A</v>
          </cell>
        </row>
        <row r="19">
          <cell r="A19" t="str">
            <v>Tenancy</v>
          </cell>
          <cell r="B19">
            <v>15</v>
          </cell>
          <cell r="D19">
            <v>0</v>
          </cell>
          <cell r="E19">
            <v>0</v>
          </cell>
          <cell r="F19">
            <v>0</v>
          </cell>
          <cell r="G19">
            <v>0</v>
          </cell>
          <cell r="H19">
            <v>0</v>
          </cell>
          <cell r="I19">
            <v>0</v>
          </cell>
          <cell r="J19">
            <v>0</v>
          </cell>
          <cell r="K19">
            <v>0</v>
          </cell>
          <cell r="L19">
            <v>0</v>
          </cell>
          <cell r="M19">
            <v>0</v>
          </cell>
          <cell r="N19">
            <v>0</v>
          </cell>
          <cell r="O19">
            <v>0</v>
          </cell>
          <cell r="P19">
            <v>0</v>
          </cell>
          <cell r="R19">
            <v>10</v>
          </cell>
          <cell r="S19">
            <v>2.0161290322580645</v>
          </cell>
          <cell r="T19">
            <v>2.061855670103093</v>
          </cell>
          <cell r="U19" t="e">
            <v>#N/A</v>
          </cell>
          <cell r="W19" t="e">
            <v>#N/A</v>
          </cell>
          <cell r="X19" t="e">
            <v>#N/A</v>
          </cell>
          <cell r="Y19" t="e">
            <v>#N/A</v>
          </cell>
          <cell r="AA19" t="e">
            <v>#N/A</v>
          </cell>
          <cell r="AB19" t="e">
            <v>#N/A</v>
          </cell>
          <cell r="AC19" t="e">
            <v>#N/A</v>
          </cell>
          <cell r="AI19" t="e">
            <v>#N/A</v>
          </cell>
          <cell r="AJ19" t="e">
            <v>#N/A</v>
          </cell>
          <cell r="AL19" t="e">
            <v>#N/A</v>
          </cell>
          <cell r="AN19" t="e">
            <v>#N/A</v>
          </cell>
          <cell r="AO19" t="e">
            <v>#N/A</v>
          </cell>
          <cell r="AP19" t="e">
            <v>#N/A</v>
          </cell>
          <cell r="AT19">
            <v>6.5000099999999996</v>
          </cell>
          <cell r="AU19" t="e">
            <v>#N/A</v>
          </cell>
          <cell r="AV19" t="e">
            <v>#N/A</v>
          </cell>
          <cell r="AW19" t="e">
            <v>#N/A</v>
          </cell>
          <cell r="AX19" t="e">
            <v>#N/A</v>
          </cell>
          <cell r="AY19" t="e">
            <v>#N/A</v>
          </cell>
          <cell r="AZ19" t="e">
            <v>#N/A</v>
          </cell>
          <cell r="BF19" t="str">
            <v>0</v>
          </cell>
          <cell r="BG19" t="e">
            <v>#N/A</v>
          </cell>
          <cell r="BH19" t="e">
            <v>#N/A</v>
          </cell>
          <cell r="BI19" t="e">
            <v>#N/A</v>
          </cell>
          <cell r="BJ19" t="e">
            <v>#N/A</v>
          </cell>
          <cell r="BK19" t="e">
            <v>#N/A</v>
          </cell>
          <cell r="BN19" t="e">
            <v>#N/A</v>
          </cell>
          <cell r="BO19" t="e">
            <v>#N/A</v>
          </cell>
          <cell r="BQ19">
            <v>0</v>
          </cell>
          <cell r="BV19" t="e">
            <v>#N/A</v>
          </cell>
          <cell r="BW19" t="e">
            <v>#N/A</v>
          </cell>
          <cell r="BX19" t="e">
            <v>#N/A</v>
          </cell>
          <cell r="BY19" t="e">
            <v>#N/A</v>
          </cell>
          <cell r="CD19" t="e">
            <v>#N/A</v>
          </cell>
          <cell r="CE19" t="e">
            <v>#N/A</v>
          </cell>
          <cell r="CF19" t="e">
            <v>#N/A</v>
          </cell>
          <cell r="CG19" t="e">
            <v>#N/A</v>
          </cell>
          <cell r="CH19">
            <v>0</v>
          </cell>
          <cell r="CI19">
            <v>0</v>
          </cell>
          <cell r="CJ19">
            <v>0</v>
          </cell>
          <cell r="CK19">
            <v>0</v>
          </cell>
          <cell r="CL19">
            <v>0</v>
          </cell>
          <cell r="CM19">
            <v>10</v>
          </cell>
          <cell r="CN19">
            <v>2.0161290322580645</v>
          </cell>
          <cell r="CO19">
            <v>2.061855670103093</v>
          </cell>
          <cell r="CQ19" t="e">
            <v>#N/A</v>
          </cell>
          <cell r="CX19" t="e">
            <v>#N/A</v>
          </cell>
          <cell r="CY19" t="e">
            <v>#N/A</v>
          </cell>
          <cell r="CZ19" t="e">
            <v>#N/A</v>
          </cell>
          <cell r="DA19" t="e">
            <v>#N/A</v>
          </cell>
          <cell r="DC19" t="e">
            <v>#N/A</v>
          </cell>
        </row>
        <row r="20">
          <cell r="A20" t="str">
            <v>Tenancy</v>
          </cell>
          <cell r="B20">
            <v>16</v>
          </cell>
          <cell r="D20">
            <v>0</v>
          </cell>
          <cell r="E20">
            <v>0</v>
          </cell>
          <cell r="F20">
            <v>0</v>
          </cell>
          <cell r="G20">
            <v>0</v>
          </cell>
          <cell r="H20">
            <v>0</v>
          </cell>
          <cell r="I20">
            <v>0</v>
          </cell>
          <cell r="J20">
            <v>0</v>
          </cell>
          <cell r="K20">
            <v>0</v>
          </cell>
          <cell r="L20">
            <v>0</v>
          </cell>
          <cell r="M20">
            <v>0</v>
          </cell>
          <cell r="N20">
            <v>0</v>
          </cell>
          <cell r="O20">
            <v>0</v>
          </cell>
          <cell r="P20">
            <v>0</v>
          </cell>
          <cell r="R20">
            <v>10</v>
          </cell>
          <cell r="S20">
            <v>2.0161290322580645</v>
          </cell>
          <cell r="T20">
            <v>2.061855670103093</v>
          </cell>
          <cell r="U20" t="e">
            <v>#N/A</v>
          </cell>
          <cell r="W20" t="e">
            <v>#N/A</v>
          </cell>
          <cell r="X20" t="e">
            <v>#N/A</v>
          </cell>
          <cell r="Y20" t="e">
            <v>#N/A</v>
          </cell>
          <cell r="AA20" t="e">
            <v>#N/A</v>
          </cell>
          <cell r="AB20" t="e">
            <v>#N/A</v>
          </cell>
          <cell r="AC20" t="e">
            <v>#N/A</v>
          </cell>
          <cell r="AI20" t="e">
            <v>#N/A</v>
          </cell>
          <cell r="AJ20" t="e">
            <v>#N/A</v>
          </cell>
          <cell r="AL20" t="e">
            <v>#N/A</v>
          </cell>
          <cell r="AN20" t="e">
            <v>#N/A</v>
          </cell>
          <cell r="AO20" t="e">
            <v>#N/A</v>
          </cell>
          <cell r="AP20" t="e">
            <v>#N/A</v>
          </cell>
          <cell r="AT20">
            <v>6.5000099999999996</v>
          </cell>
          <cell r="AU20" t="e">
            <v>#N/A</v>
          </cell>
          <cell r="AV20" t="e">
            <v>#N/A</v>
          </cell>
          <cell r="AW20" t="e">
            <v>#N/A</v>
          </cell>
          <cell r="AX20" t="e">
            <v>#N/A</v>
          </cell>
          <cell r="AY20" t="e">
            <v>#N/A</v>
          </cell>
          <cell r="AZ20" t="e">
            <v>#N/A</v>
          </cell>
          <cell r="BF20" t="str">
            <v>0</v>
          </cell>
          <cell r="BG20" t="e">
            <v>#N/A</v>
          </cell>
          <cell r="BH20" t="e">
            <v>#N/A</v>
          </cell>
          <cell r="BI20" t="e">
            <v>#N/A</v>
          </cell>
          <cell r="BJ20" t="e">
            <v>#N/A</v>
          </cell>
          <cell r="BK20" t="e">
            <v>#N/A</v>
          </cell>
          <cell r="BN20" t="e">
            <v>#N/A</v>
          </cell>
          <cell r="BO20" t="e">
            <v>#N/A</v>
          </cell>
          <cell r="BQ20">
            <v>0</v>
          </cell>
          <cell r="BV20" t="e">
            <v>#N/A</v>
          </cell>
          <cell r="BW20" t="e">
            <v>#N/A</v>
          </cell>
          <cell r="BX20" t="e">
            <v>#N/A</v>
          </cell>
          <cell r="BY20" t="e">
            <v>#N/A</v>
          </cell>
          <cell r="CD20" t="e">
            <v>#N/A</v>
          </cell>
          <cell r="CE20" t="e">
            <v>#N/A</v>
          </cell>
          <cell r="CF20" t="e">
            <v>#N/A</v>
          </cell>
          <cell r="CG20" t="e">
            <v>#N/A</v>
          </cell>
          <cell r="CH20">
            <v>0</v>
          </cell>
          <cell r="CI20">
            <v>0</v>
          </cell>
          <cell r="CJ20">
            <v>0</v>
          </cell>
          <cell r="CK20">
            <v>0</v>
          </cell>
          <cell r="CL20">
            <v>0</v>
          </cell>
          <cell r="CM20">
            <v>10</v>
          </cell>
          <cell r="CN20">
            <v>2.0161290322580645</v>
          </cell>
          <cell r="CO20">
            <v>2.061855670103093</v>
          </cell>
          <cell r="CQ20" t="e">
            <v>#N/A</v>
          </cell>
          <cell r="CX20" t="e">
            <v>#N/A</v>
          </cell>
          <cell r="CY20" t="e">
            <v>#N/A</v>
          </cell>
          <cell r="CZ20" t="e">
            <v>#N/A</v>
          </cell>
          <cell r="DA20" t="e">
            <v>#N/A</v>
          </cell>
          <cell r="DC20" t="e">
            <v>#N/A</v>
          </cell>
        </row>
        <row r="21">
          <cell r="A21" t="str">
            <v>Tenancy</v>
          </cell>
          <cell r="B21">
            <v>17</v>
          </cell>
          <cell r="D21">
            <v>0</v>
          </cell>
          <cell r="E21">
            <v>0</v>
          </cell>
          <cell r="F21">
            <v>0</v>
          </cell>
          <cell r="G21">
            <v>0</v>
          </cell>
          <cell r="H21">
            <v>0</v>
          </cell>
          <cell r="I21">
            <v>0</v>
          </cell>
          <cell r="J21">
            <v>0</v>
          </cell>
          <cell r="K21">
            <v>0</v>
          </cell>
          <cell r="L21">
            <v>0</v>
          </cell>
          <cell r="M21">
            <v>0</v>
          </cell>
          <cell r="N21">
            <v>0</v>
          </cell>
          <cell r="O21">
            <v>0</v>
          </cell>
          <cell r="P21">
            <v>0</v>
          </cell>
          <cell r="R21">
            <v>10</v>
          </cell>
          <cell r="S21">
            <v>2.0161290322580645</v>
          </cell>
          <cell r="T21">
            <v>2.061855670103093</v>
          </cell>
          <cell r="U21" t="e">
            <v>#N/A</v>
          </cell>
          <cell r="W21" t="e">
            <v>#N/A</v>
          </cell>
          <cell r="X21" t="e">
            <v>#N/A</v>
          </cell>
          <cell r="Y21" t="e">
            <v>#N/A</v>
          </cell>
          <cell r="AA21" t="e">
            <v>#N/A</v>
          </cell>
          <cell r="AB21" t="e">
            <v>#N/A</v>
          </cell>
          <cell r="AC21" t="e">
            <v>#N/A</v>
          </cell>
          <cell r="AI21" t="e">
            <v>#N/A</v>
          </cell>
          <cell r="AJ21" t="e">
            <v>#N/A</v>
          </cell>
          <cell r="AL21" t="e">
            <v>#N/A</v>
          </cell>
          <cell r="AN21" t="e">
            <v>#N/A</v>
          </cell>
          <cell r="AO21" t="e">
            <v>#N/A</v>
          </cell>
          <cell r="AP21" t="e">
            <v>#N/A</v>
          </cell>
          <cell r="AT21">
            <v>6.5000099999999996</v>
          </cell>
          <cell r="AU21" t="e">
            <v>#N/A</v>
          </cell>
          <cell r="AV21" t="e">
            <v>#N/A</v>
          </cell>
          <cell r="AW21" t="e">
            <v>#N/A</v>
          </cell>
          <cell r="AX21" t="e">
            <v>#N/A</v>
          </cell>
          <cell r="AY21" t="e">
            <v>#N/A</v>
          </cell>
          <cell r="AZ21" t="e">
            <v>#N/A</v>
          </cell>
          <cell r="BF21" t="str">
            <v>0</v>
          </cell>
          <cell r="BG21" t="e">
            <v>#N/A</v>
          </cell>
          <cell r="BH21" t="e">
            <v>#N/A</v>
          </cell>
          <cell r="BI21" t="e">
            <v>#N/A</v>
          </cell>
          <cell r="BJ21" t="e">
            <v>#N/A</v>
          </cell>
          <cell r="BK21" t="e">
            <v>#N/A</v>
          </cell>
          <cell r="BN21" t="e">
            <v>#N/A</v>
          </cell>
          <cell r="BO21" t="e">
            <v>#N/A</v>
          </cell>
          <cell r="BQ21">
            <v>0</v>
          </cell>
          <cell r="BV21" t="e">
            <v>#N/A</v>
          </cell>
          <cell r="BW21" t="e">
            <v>#N/A</v>
          </cell>
          <cell r="BX21" t="e">
            <v>#N/A</v>
          </cell>
          <cell r="BY21" t="e">
            <v>#N/A</v>
          </cell>
          <cell r="CD21" t="e">
            <v>#N/A</v>
          </cell>
          <cell r="CE21" t="e">
            <v>#N/A</v>
          </cell>
          <cell r="CF21" t="e">
            <v>#N/A</v>
          </cell>
          <cell r="CG21" t="e">
            <v>#N/A</v>
          </cell>
          <cell r="CH21">
            <v>0</v>
          </cell>
          <cell r="CI21">
            <v>0</v>
          </cell>
          <cell r="CJ21">
            <v>0</v>
          </cell>
          <cell r="CK21">
            <v>0</v>
          </cell>
          <cell r="CL21">
            <v>0</v>
          </cell>
          <cell r="CM21">
            <v>10</v>
          </cell>
          <cell r="CN21">
            <v>2.0161290322580645</v>
          </cell>
          <cell r="CO21">
            <v>2.061855670103093</v>
          </cell>
          <cell r="CQ21" t="e">
            <v>#N/A</v>
          </cell>
          <cell r="CX21" t="e">
            <v>#N/A</v>
          </cell>
          <cell r="CY21" t="e">
            <v>#N/A</v>
          </cell>
          <cell r="CZ21" t="e">
            <v>#N/A</v>
          </cell>
          <cell r="DA21" t="e">
            <v>#N/A</v>
          </cell>
          <cell r="DC21" t="e">
            <v>#N/A</v>
          </cell>
        </row>
        <row r="22">
          <cell r="A22" t="str">
            <v>Tenancy</v>
          </cell>
          <cell r="B22">
            <v>18</v>
          </cell>
          <cell r="D22">
            <v>0</v>
          </cell>
          <cell r="E22">
            <v>0</v>
          </cell>
          <cell r="F22">
            <v>0</v>
          </cell>
          <cell r="G22">
            <v>0</v>
          </cell>
          <cell r="H22">
            <v>0</v>
          </cell>
          <cell r="I22">
            <v>0</v>
          </cell>
          <cell r="J22">
            <v>0</v>
          </cell>
          <cell r="K22">
            <v>0</v>
          </cell>
          <cell r="L22">
            <v>0</v>
          </cell>
          <cell r="M22">
            <v>0</v>
          </cell>
          <cell r="N22">
            <v>0</v>
          </cell>
          <cell r="O22">
            <v>0</v>
          </cell>
          <cell r="P22">
            <v>0</v>
          </cell>
          <cell r="R22">
            <v>10</v>
          </cell>
          <cell r="S22">
            <v>2.0161290322580645</v>
          </cell>
          <cell r="T22">
            <v>2.061855670103093</v>
          </cell>
          <cell r="U22" t="e">
            <v>#N/A</v>
          </cell>
          <cell r="W22" t="e">
            <v>#N/A</v>
          </cell>
          <cell r="X22" t="e">
            <v>#N/A</v>
          </cell>
          <cell r="Y22" t="e">
            <v>#N/A</v>
          </cell>
          <cell r="AA22" t="e">
            <v>#N/A</v>
          </cell>
          <cell r="AB22" t="e">
            <v>#N/A</v>
          </cell>
          <cell r="AC22" t="e">
            <v>#N/A</v>
          </cell>
          <cell r="AI22" t="e">
            <v>#N/A</v>
          </cell>
          <cell r="AJ22" t="e">
            <v>#N/A</v>
          </cell>
          <cell r="AL22" t="e">
            <v>#N/A</v>
          </cell>
          <cell r="AN22" t="e">
            <v>#N/A</v>
          </cell>
          <cell r="AO22" t="e">
            <v>#N/A</v>
          </cell>
          <cell r="AP22" t="e">
            <v>#N/A</v>
          </cell>
          <cell r="AT22">
            <v>6.5000099999999996</v>
          </cell>
          <cell r="AU22" t="e">
            <v>#N/A</v>
          </cell>
          <cell r="AV22" t="e">
            <v>#N/A</v>
          </cell>
          <cell r="AW22" t="e">
            <v>#N/A</v>
          </cell>
          <cell r="AX22" t="e">
            <v>#N/A</v>
          </cell>
          <cell r="AY22" t="e">
            <v>#N/A</v>
          </cell>
          <cell r="AZ22" t="e">
            <v>#N/A</v>
          </cell>
          <cell r="BF22" t="str">
            <v>0</v>
          </cell>
          <cell r="BG22" t="e">
            <v>#N/A</v>
          </cell>
          <cell r="BH22" t="e">
            <v>#N/A</v>
          </cell>
          <cell r="BI22" t="e">
            <v>#N/A</v>
          </cell>
          <cell r="BJ22" t="e">
            <v>#N/A</v>
          </cell>
          <cell r="BK22" t="e">
            <v>#N/A</v>
          </cell>
          <cell r="BN22" t="e">
            <v>#N/A</v>
          </cell>
          <cell r="BO22" t="e">
            <v>#N/A</v>
          </cell>
          <cell r="BQ22">
            <v>0</v>
          </cell>
          <cell r="BV22" t="e">
            <v>#N/A</v>
          </cell>
          <cell r="BW22" t="e">
            <v>#N/A</v>
          </cell>
          <cell r="BX22" t="e">
            <v>#N/A</v>
          </cell>
          <cell r="BY22" t="e">
            <v>#N/A</v>
          </cell>
          <cell r="CD22" t="e">
            <v>#N/A</v>
          </cell>
          <cell r="CE22" t="e">
            <v>#N/A</v>
          </cell>
          <cell r="CF22" t="e">
            <v>#N/A</v>
          </cell>
          <cell r="CG22" t="e">
            <v>#N/A</v>
          </cell>
          <cell r="CH22">
            <v>0</v>
          </cell>
          <cell r="CI22">
            <v>0</v>
          </cell>
          <cell r="CJ22">
            <v>0</v>
          </cell>
          <cell r="CK22">
            <v>0</v>
          </cell>
          <cell r="CL22">
            <v>0</v>
          </cell>
          <cell r="CM22">
            <v>10</v>
          </cell>
          <cell r="CN22">
            <v>2.0161290322580645</v>
          </cell>
          <cell r="CO22">
            <v>2.061855670103093</v>
          </cell>
          <cell r="CQ22" t="e">
            <v>#N/A</v>
          </cell>
          <cell r="CX22" t="e">
            <v>#N/A</v>
          </cell>
          <cell r="CY22" t="e">
            <v>#N/A</v>
          </cell>
          <cell r="CZ22" t="e">
            <v>#N/A</v>
          </cell>
          <cell r="DA22" t="e">
            <v>#N/A</v>
          </cell>
          <cell r="DC22" t="e">
            <v>#N/A</v>
          </cell>
        </row>
        <row r="23">
          <cell r="A23" t="str">
            <v>Tenancy</v>
          </cell>
          <cell r="B23">
            <v>19</v>
          </cell>
          <cell r="D23">
            <v>0</v>
          </cell>
          <cell r="E23">
            <v>0</v>
          </cell>
          <cell r="F23">
            <v>0</v>
          </cell>
          <cell r="G23">
            <v>0</v>
          </cell>
          <cell r="H23">
            <v>0</v>
          </cell>
          <cell r="I23">
            <v>0</v>
          </cell>
          <cell r="J23">
            <v>0</v>
          </cell>
          <cell r="K23">
            <v>0</v>
          </cell>
          <cell r="L23">
            <v>0</v>
          </cell>
          <cell r="M23">
            <v>0</v>
          </cell>
          <cell r="N23">
            <v>0</v>
          </cell>
          <cell r="O23">
            <v>0</v>
          </cell>
          <cell r="P23">
            <v>0</v>
          </cell>
          <cell r="R23">
            <v>10</v>
          </cell>
          <cell r="S23">
            <v>2.0161290322580645</v>
          </cell>
          <cell r="T23">
            <v>2.061855670103093</v>
          </cell>
          <cell r="U23" t="e">
            <v>#N/A</v>
          </cell>
          <cell r="W23" t="e">
            <v>#N/A</v>
          </cell>
          <cell r="X23" t="e">
            <v>#N/A</v>
          </cell>
          <cell r="Y23" t="e">
            <v>#N/A</v>
          </cell>
          <cell r="AA23" t="e">
            <v>#N/A</v>
          </cell>
          <cell r="AB23" t="e">
            <v>#N/A</v>
          </cell>
          <cell r="AC23" t="e">
            <v>#N/A</v>
          </cell>
          <cell r="AI23" t="e">
            <v>#N/A</v>
          </cell>
          <cell r="AJ23" t="e">
            <v>#N/A</v>
          </cell>
          <cell r="AL23" t="e">
            <v>#N/A</v>
          </cell>
          <cell r="AN23" t="e">
            <v>#N/A</v>
          </cell>
          <cell r="AO23" t="e">
            <v>#N/A</v>
          </cell>
          <cell r="AP23" t="e">
            <v>#N/A</v>
          </cell>
          <cell r="AT23">
            <v>6.5000099999999996</v>
          </cell>
          <cell r="AU23" t="e">
            <v>#N/A</v>
          </cell>
          <cell r="AV23" t="e">
            <v>#N/A</v>
          </cell>
          <cell r="AW23" t="e">
            <v>#N/A</v>
          </cell>
          <cell r="AX23" t="e">
            <v>#N/A</v>
          </cell>
          <cell r="AY23" t="e">
            <v>#N/A</v>
          </cell>
          <cell r="AZ23" t="e">
            <v>#N/A</v>
          </cell>
          <cell r="BF23" t="str">
            <v>0</v>
          </cell>
          <cell r="BG23" t="e">
            <v>#N/A</v>
          </cell>
          <cell r="BH23" t="e">
            <v>#N/A</v>
          </cell>
          <cell r="BI23" t="e">
            <v>#N/A</v>
          </cell>
          <cell r="BJ23" t="e">
            <v>#N/A</v>
          </cell>
          <cell r="BK23" t="e">
            <v>#N/A</v>
          </cell>
          <cell r="BN23" t="e">
            <v>#N/A</v>
          </cell>
          <cell r="BO23" t="e">
            <v>#N/A</v>
          </cell>
          <cell r="BQ23">
            <v>0</v>
          </cell>
          <cell r="BV23" t="e">
            <v>#N/A</v>
          </cell>
          <cell r="BW23" t="e">
            <v>#N/A</v>
          </cell>
          <cell r="BX23" t="e">
            <v>#N/A</v>
          </cell>
          <cell r="BY23" t="e">
            <v>#N/A</v>
          </cell>
          <cell r="CD23" t="e">
            <v>#N/A</v>
          </cell>
          <cell r="CE23" t="e">
            <v>#N/A</v>
          </cell>
          <cell r="CF23" t="e">
            <v>#N/A</v>
          </cell>
          <cell r="CG23" t="e">
            <v>#N/A</v>
          </cell>
          <cell r="CH23">
            <v>0</v>
          </cell>
          <cell r="CI23">
            <v>0</v>
          </cell>
          <cell r="CJ23">
            <v>0</v>
          </cell>
          <cell r="CK23">
            <v>0</v>
          </cell>
          <cell r="CL23">
            <v>0</v>
          </cell>
          <cell r="CM23">
            <v>10</v>
          </cell>
          <cell r="CN23">
            <v>2.0161290322580645</v>
          </cell>
          <cell r="CO23">
            <v>2.061855670103093</v>
          </cell>
          <cell r="CQ23" t="e">
            <v>#N/A</v>
          </cell>
          <cell r="CX23" t="e">
            <v>#N/A</v>
          </cell>
          <cell r="CY23" t="e">
            <v>#N/A</v>
          </cell>
          <cell r="CZ23" t="e">
            <v>#N/A</v>
          </cell>
          <cell r="DA23" t="e">
            <v>#N/A</v>
          </cell>
          <cell r="DC23" t="e">
            <v>#N/A</v>
          </cell>
        </row>
        <row r="24">
          <cell r="A24" t="str">
            <v>Tenancy</v>
          </cell>
          <cell r="B24">
            <v>20</v>
          </cell>
          <cell r="D24">
            <v>0</v>
          </cell>
          <cell r="E24">
            <v>0</v>
          </cell>
          <cell r="F24">
            <v>0</v>
          </cell>
          <cell r="G24">
            <v>0</v>
          </cell>
          <cell r="H24">
            <v>0</v>
          </cell>
          <cell r="I24">
            <v>0</v>
          </cell>
          <cell r="J24">
            <v>0</v>
          </cell>
          <cell r="K24">
            <v>0</v>
          </cell>
          <cell r="L24">
            <v>0</v>
          </cell>
          <cell r="M24">
            <v>0</v>
          </cell>
          <cell r="N24">
            <v>0</v>
          </cell>
          <cell r="O24">
            <v>0</v>
          </cell>
          <cell r="P24">
            <v>0</v>
          </cell>
          <cell r="R24">
            <v>10</v>
          </cell>
          <cell r="S24">
            <v>2.0161290322580645</v>
          </cell>
          <cell r="T24">
            <v>2.061855670103093</v>
          </cell>
          <cell r="U24" t="e">
            <v>#N/A</v>
          </cell>
          <cell r="W24" t="e">
            <v>#N/A</v>
          </cell>
          <cell r="X24" t="e">
            <v>#N/A</v>
          </cell>
          <cell r="Y24" t="e">
            <v>#N/A</v>
          </cell>
          <cell r="AA24" t="e">
            <v>#N/A</v>
          </cell>
          <cell r="AB24" t="e">
            <v>#N/A</v>
          </cell>
          <cell r="AC24" t="e">
            <v>#N/A</v>
          </cell>
          <cell r="AI24" t="e">
            <v>#N/A</v>
          </cell>
          <cell r="AJ24" t="e">
            <v>#N/A</v>
          </cell>
          <cell r="AL24" t="e">
            <v>#N/A</v>
          </cell>
          <cell r="AN24" t="e">
            <v>#N/A</v>
          </cell>
          <cell r="AO24" t="e">
            <v>#N/A</v>
          </cell>
          <cell r="AP24" t="e">
            <v>#N/A</v>
          </cell>
          <cell r="AT24">
            <v>6.5000099999999996</v>
          </cell>
          <cell r="AU24" t="e">
            <v>#N/A</v>
          </cell>
          <cell r="AV24" t="e">
            <v>#N/A</v>
          </cell>
          <cell r="AW24" t="e">
            <v>#N/A</v>
          </cell>
          <cell r="AX24" t="e">
            <v>#N/A</v>
          </cell>
          <cell r="AY24" t="e">
            <v>#N/A</v>
          </cell>
          <cell r="AZ24" t="e">
            <v>#N/A</v>
          </cell>
          <cell r="BF24" t="str">
            <v>0</v>
          </cell>
          <cell r="BG24" t="e">
            <v>#N/A</v>
          </cell>
          <cell r="BH24" t="e">
            <v>#N/A</v>
          </cell>
          <cell r="BI24" t="e">
            <v>#N/A</v>
          </cell>
          <cell r="BJ24" t="e">
            <v>#N/A</v>
          </cell>
          <cell r="BK24" t="e">
            <v>#N/A</v>
          </cell>
          <cell r="BN24" t="e">
            <v>#N/A</v>
          </cell>
          <cell r="BO24" t="e">
            <v>#N/A</v>
          </cell>
          <cell r="BQ24">
            <v>0</v>
          </cell>
          <cell r="BV24" t="e">
            <v>#N/A</v>
          </cell>
          <cell r="BW24" t="e">
            <v>#N/A</v>
          </cell>
          <cell r="BX24" t="e">
            <v>#N/A</v>
          </cell>
          <cell r="BY24" t="e">
            <v>#N/A</v>
          </cell>
          <cell r="CD24" t="e">
            <v>#N/A</v>
          </cell>
          <cell r="CE24" t="e">
            <v>#N/A</v>
          </cell>
          <cell r="CF24" t="e">
            <v>#N/A</v>
          </cell>
          <cell r="CG24" t="e">
            <v>#N/A</v>
          </cell>
          <cell r="CH24">
            <v>0</v>
          </cell>
          <cell r="CI24">
            <v>0</v>
          </cell>
          <cell r="CJ24">
            <v>0</v>
          </cell>
          <cell r="CK24">
            <v>0</v>
          </cell>
          <cell r="CL24">
            <v>0</v>
          </cell>
          <cell r="CM24">
            <v>10</v>
          </cell>
          <cell r="CN24">
            <v>2.0161290322580645</v>
          </cell>
          <cell r="CO24">
            <v>2.061855670103093</v>
          </cell>
          <cell r="CQ24" t="e">
            <v>#N/A</v>
          </cell>
          <cell r="CX24" t="e">
            <v>#N/A</v>
          </cell>
          <cell r="CY24" t="e">
            <v>#N/A</v>
          </cell>
          <cell r="CZ24" t="e">
            <v>#N/A</v>
          </cell>
          <cell r="DA24" t="e">
            <v>#N/A</v>
          </cell>
          <cell r="DC24" t="e">
            <v>#N/A</v>
          </cell>
        </row>
        <row r="25">
          <cell r="A25" t="str">
            <v>Tenancy</v>
          </cell>
          <cell r="B25">
            <v>21</v>
          </cell>
          <cell r="D25">
            <v>0</v>
          </cell>
          <cell r="E25">
            <v>0</v>
          </cell>
          <cell r="F25">
            <v>0</v>
          </cell>
          <cell r="G25">
            <v>0</v>
          </cell>
          <cell r="H25">
            <v>0</v>
          </cell>
          <cell r="I25">
            <v>0</v>
          </cell>
          <cell r="J25">
            <v>0</v>
          </cell>
          <cell r="K25">
            <v>0</v>
          </cell>
          <cell r="L25">
            <v>0</v>
          </cell>
          <cell r="M25">
            <v>0</v>
          </cell>
          <cell r="N25">
            <v>0</v>
          </cell>
          <cell r="O25">
            <v>0</v>
          </cell>
          <cell r="P25">
            <v>0</v>
          </cell>
          <cell r="R25">
            <v>10</v>
          </cell>
          <cell r="S25">
            <v>2.0161290322580645</v>
          </cell>
          <cell r="T25">
            <v>2.061855670103093</v>
          </cell>
          <cell r="U25" t="e">
            <v>#N/A</v>
          </cell>
          <cell r="W25" t="e">
            <v>#N/A</v>
          </cell>
          <cell r="X25" t="e">
            <v>#N/A</v>
          </cell>
          <cell r="Y25" t="e">
            <v>#N/A</v>
          </cell>
          <cell r="AA25" t="e">
            <v>#N/A</v>
          </cell>
          <cell r="AB25" t="e">
            <v>#N/A</v>
          </cell>
          <cell r="AC25" t="e">
            <v>#N/A</v>
          </cell>
          <cell r="AI25" t="e">
            <v>#N/A</v>
          </cell>
          <cell r="AJ25" t="e">
            <v>#N/A</v>
          </cell>
          <cell r="AL25" t="e">
            <v>#N/A</v>
          </cell>
          <cell r="AN25" t="e">
            <v>#N/A</v>
          </cell>
          <cell r="AO25" t="e">
            <v>#N/A</v>
          </cell>
          <cell r="AP25" t="e">
            <v>#N/A</v>
          </cell>
          <cell r="AT25">
            <v>6.5000099999999996</v>
          </cell>
          <cell r="AU25" t="e">
            <v>#N/A</v>
          </cell>
          <cell r="AV25" t="e">
            <v>#N/A</v>
          </cell>
          <cell r="AW25" t="e">
            <v>#N/A</v>
          </cell>
          <cell r="AX25" t="e">
            <v>#N/A</v>
          </cell>
          <cell r="AY25" t="e">
            <v>#N/A</v>
          </cell>
          <cell r="AZ25" t="e">
            <v>#N/A</v>
          </cell>
          <cell r="BF25" t="str">
            <v>0</v>
          </cell>
          <cell r="BG25" t="e">
            <v>#N/A</v>
          </cell>
          <cell r="BH25" t="e">
            <v>#N/A</v>
          </cell>
          <cell r="BI25" t="e">
            <v>#N/A</v>
          </cell>
          <cell r="BJ25" t="e">
            <v>#N/A</v>
          </cell>
          <cell r="BK25" t="e">
            <v>#N/A</v>
          </cell>
          <cell r="BN25" t="e">
            <v>#N/A</v>
          </cell>
          <cell r="BO25" t="e">
            <v>#N/A</v>
          </cell>
          <cell r="BQ25">
            <v>0</v>
          </cell>
          <cell r="BV25" t="e">
            <v>#N/A</v>
          </cell>
          <cell r="BW25" t="e">
            <v>#N/A</v>
          </cell>
          <cell r="BX25" t="e">
            <v>#N/A</v>
          </cell>
          <cell r="BY25" t="e">
            <v>#N/A</v>
          </cell>
          <cell r="CD25" t="e">
            <v>#N/A</v>
          </cell>
          <cell r="CE25" t="e">
            <v>#N/A</v>
          </cell>
          <cell r="CF25" t="e">
            <v>#N/A</v>
          </cell>
          <cell r="CG25" t="e">
            <v>#N/A</v>
          </cell>
          <cell r="CH25">
            <v>0</v>
          </cell>
          <cell r="CI25">
            <v>0</v>
          </cell>
          <cell r="CJ25">
            <v>0</v>
          </cell>
          <cell r="CK25">
            <v>0</v>
          </cell>
          <cell r="CL25">
            <v>0</v>
          </cell>
          <cell r="CM25">
            <v>10</v>
          </cell>
          <cell r="CN25">
            <v>2.0161290322580645</v>
          </cell>
          <cell r="CO25">
            <v>2.061855670103093</v>
          </cell>
          <cell r="CQ25" t="e">
            <v>#N/A</v>
          </cell>
          <cell r="CX25" t="e">
            <v>#N/A</v>
          </cell>
          <cell r="CY25" t="e">
            <v>#N/A</v>
          </cell>
          <cell r="CZ25" t="e">
            <v>#N/A</v>
          </cell>
          <cell r="DA25" t="e">
            <v>#N/A</v>
          </cell>
          <cell r="DC25" t="e">
            <v>#N/A</v>
          </cell>
        </row>
        <row r="26">
          <cell r="A26" t="str">
            <v>Tenancy</v>
          </cell>
          <cell r="B26">
            <v>22</v>
          </cell>
          <cell r="D26">
            <v>0</v>
          </cell>
          <cell r="E26">
            <v>0</v>
          </cell>
          <cell r="F26">
            <v>0</v>
          </cell>
          <cell r="G26">
            <v>0</v>
          </cell>
          <cell r="H26">
            <v>0</v>
          </cell>
          <cell r="I26">
            <v>0</v>
          </cell>
          <cell r="J26">
            <v>0</v>
          </cell>
          <cell r="K26">
            <v>0</v>
          </cell>
          <cell r="L26">
            <v>0</v>
          </cell>
          <cell r="M26">
            <v>0</v>
          </cell>
          <cell r="N26">
            <v>0</v>
          </cell>
          <cell r="O26">
            <v>0</v>
          </cell>
          <cell r="P26">
            <v>0</v>
          </cell>
          <cell r="R26">
            <v>10</v>
          </cell>
          <cell r="S26">
            <v>2.0161290322580645</v>
          </cell>
          <cell r="T26">
            <v>2.061855670103093</v>
          </cell>
          <cell r="U26" t="e">
            <v>#N/A</v>
          </cell>
          <cell r="W26" t="e">
            <v>#N/A</v>
          </cell>
          <cell r="X26" t="e">
            <v>#N/A</v>
          </cell>
          <cell r="Y26" t="e">
            <v>#N/A</v>
          </cell>
          <cell r="AA26" t="e">
            <v>#N/A</v>
          </cell>
          <cell r="AB26" t="e">
            <v>#N/A</v>
          </cell>
          <cell r="AC26" t="e">
            <v>#N/A</v>
          </cell>
          <cell r="AI26" t="e">
            <v>#N/A</v>
          </cell>
          <cell r="AJ26" t="e">
            <v>#N/A</v>
          </cell>
          <cell r="AL26" t="e">
            <v>#N/A</v>
          </cell>
          <cell r="AN26" t="e">
            <v>#N/A</v>
          </cell>
          <cell r="AO26" t="e">
            <v>#N/A</v>
          </cell>
          <cell r="AP26" t="e">
            <v>#N/A</v>
          </cell>
          <cell r="AT26">
            <v>6.5000099999999996</v>
          </cell>
          <cell r="AU26" t="e">
            <v>#N/A</v>
          </cell>
          <cell r="AV26" t="e">
            <v>#N/A</v>
          </cell>
          <cell r="AW26" t="e">
            <v>#N/A</v>
          </cell>
          <cell r="AX26" t="e">
            <v>#N/A</v>
          </cell>
          <cell r="AY26" t="e">
            <v>#N/A</v>
          </cell>
          <cell r="AZ26" t="e">
            <v>#N/A</v>
          </cell>
          <cell r="BF26" t="str">
            <v>0</v>
          </cell>
          <cell r="BG26" t="e">
            <v>#N/A</v>
          </cell>
          <cell r="BH26" t="e">
            <v>#N/A</v>
          </cell>
          <cell r="BI26" t="e">
            <v>#N/A</v>
          </cell>
          <cell r="BJ26" t="e">
            <v>#N/A</v>
          </cell>
          <cell r="BK26" t="e">
            <v>#N/A</v>
          </cell>
          <cell r="BN26" t="e">
            <v>#N/A</v>
          </cell>
          <cell r="BO26" t="e">
            <v>#N/A</v>
          </cell>
          <cell r="BQ26">
            <v>0</v>
          </cell>
          <cell r="BV26" t="e">
            <v>#N/A</v>
          </cell>
          <cell r="BW26" t="e">
            <v>#N/A</v>
          </cell>
          <cell r="BX26" t="e">
            <v>#N/A</v>
          </cell>
          <cell r="BY26" t="e">
            <v>#N/A</v>
          </cell>
          <cell r="CD26" t="e">
            <v>#N/A</v>
          </cell>
          <cell r="CE26" t="e">
            <v>#N/A</v>
          </cell>
          <cell r="CF26" t="e">
            <v>#N/A</v>
          </cell>
          <cell r="CG26" t="e">
            <v>#N/A</v>
          </cell>
          <cell r="CH26">
            <v>0</v>
          </cell>
          <cell r="CI26">
            <v>0</v>
          </cell>
          <cell r="CJ26">
            <v>0</v>
          </cell>
          <cell r="CK26">
            <v>0</v>
          </cell>
          <cell r="CL26">
            <v>0</v>
          </cell>
          <cell r="CM26">
            <v>10</v>
          </cell>
          <cell r="CN26">
            <v>2.0161290322580645</v>
          </cell>
          <cell r="CO26">
            <v>2.061855670103093</v>
          </cell>
          <cell r="CQ26" t="e">
            <v>#N/A</v>
          </cell>
          <cell r="CX26" t="e">
            <v>#N/A</v>
          </cell>
          <cell r="CY26" t="e">
            <v>#N/A</v>
          </cell>
          <cell r="CZ26" t="e">
            <v>#N/A</v>
          </cell>
          <cell r="DA26" t="e">
            <v>#N/A</v>
          </cell>
          <cell r="DC26" t="e">
            <v>#N/A</v>
          </cell>
        </row>
        <row r="27">
          <cell r="A27" t="str">
            <v>Tenancy</v>
          </cell>
          <cell r="B27">
            <v>23</v>
          </cell>
          <cell r="D27">
            <v>0</v>
          </cell>
          <cell r="E27">
            <v>0</v>
          </cell>
          <cell r="F27">
            <v>0</v>
          </cell>
          <cell r="G27">
            <v>0</v>
          </cell>
          <cell r="H27">
            <v>0</v>
          </cell>
          <cell r="I27">
            <v>0</v>
          </cell>
          <cell r="J27">
            <v>0</v>
          </cell>
          <cell r="K27">
            <v>0</v>
          </cell>
          <cell r="L27">
            <v>0</v>
          </cell>
          <cell r="M27">
            <v>0</v>
          </cell>
          <cell r="N27">
            <v>0</v>
          </cell>
          <cell r="O27">
            <v>0</v>
          </cell>
          <cell r="P27">
            <v>0</v>
          </cell>
          <cell r="R27">
            <v>10</v>
          </cell>
          <cell r="S27">
            <v>2.0161290322580645</v>
          </cell>
          <cell r="T27">
            <v>2.061855670103093</v>
          </cell>
          <cell r="U27" t="e">
            <v>#N/A</v>
          </cell>
          <cell r="W27" t="e">
            <v>#N/A</v>
          </cell>
          <cell r="X27" t="e">
            <v>#N/A</v>
          </cell>
          <cell r="Y27" t="e">
            <v>#N/A</v>
          </cell>
          <cell r="AA27" t="e">
            <v>#N/A</v>
          </cell>
          <cell r="AB27" t="e">
            <v>#N/A</v>
          </cell>
          <cell r="AC27" t="e">
            <v>#N/A</v>
          </cell>
          <cell r="AI27" t="e">
            <v>#N/A</v>
          </cell>
          <cell r="AJ27" t="e">
            <v>#N/A</v>
          </cell>
          <cell r="AL27" t="e">
            <v>#N/A</v>
          </cell>
          <cell r="AN27" t="e">
            <v>#N/A</v>
          </cell>
          <cell r="AO27" t="e">
            <v>#N/A</v>
          </cell>
          <cell r="AP27" t="e">
            <v>#N/A</v>
          </cell>
          <cell r="AT27">
            <v>6.5000099999999996</v>
          </cell>
          <cell r="AU27" t="e">
            <v>#N/A</v>
          </cell>
          <cell r="AV27" t="e">
            <v>#N/A</v>
          </cell>
          <cell r="AW27" t="e">
            <v>#N/A</v>
          </cell>
          <cell r="AX27" t="e">
            <v>#N/A</v>
          </cell>
          <cell r="AY27" t="e">
            <v>#N/A</v>
          </cell>
          <cell r="AZ27" t="e">
            <v>#N/A</v>
          </cell>
          <cell r="BF27" t="str">
            <v>0</v>
          </cell>
          <cell r="BG27" t="e">
            <v>#N/A</v>
          </cell>
          <cell r="BH27" t="e">
            <v>#N/A</v>
          </cell>
          <cell r="BI27" t="e">
            <v>#N/A</v>
          </cell>
          <cell r="BJ27" t="e">
            <v>#N/A</v>
          </cell>
          <cell r="BK27" t="e">
            <v>#N/A</v>
          </cell>
          <cell r="BN27" t="e">
            <v>#N/A</v>
          </cell>
          <cell r="BO27" t="e">
            <v>#N/A</v>
          </cell>
          <cell r="BQ27">
            <v>0</v>
          </cell>
          <cell r="BV27" t="e">
            <v>#N/A</v>
          </cell>
          <cell r="BW27" t="e">
            <v>#N/A</v>
          </cell>
          <cell r="BX27" t="e">
            <v>#N/A</v>
          </cell>
          <cell r="BY27" t="e">
            <v>#N/A</v>
          </cell>
          <cell r="CD27" t="e">
            <v>#N/A</v>
          </cell>
          <cell r="CE27" t="e">
            <v>#N/A</v>
          </cell>
          <cell r="CF27" t="e">
            <v>#N/A</v>
          </cell>
          <cell r="CG27" t="e">
            <v>#N/A</v>
          </cell>
          <cell r="CH27">
            <v>0</v>
          </cell>
          <cell r="CI27">
            <v>0</v>
          </cell>
          <cell r="CJ27">
            <v>0</v>
          </cell>
          <cell r="CK27">
            <v>0</v>
          </cell>
          <cell r="CL27">
            <v>0</v>
          </cell>
          <cell r="CM27">
            <v>10</v>
          </cell>
          <cell r="CN27">
            <v>2.0161290322580645</v>
          </cell>
          <cell r="CO27">
            <v>2.061855670103093</v>
          </cell>
          <cell r="CQ27" t="e">
            <v>#N/A</v>
          </cell>
          <cell r="CX27" t="e">
            <v>#N/A</v>
          </cell>
          <cell r="CY27" t="e">
            <v>#N/A</v>
          </cell>
          <cell r="CZ27" t="e">
            <v>#N/A</v>
          </cell>
          <cell r="DA27" t="e">
            <v>#N/A</v>
          </cell>
          <cell r="DC27" t="e">
            <v>#N/A</v>
          </cell>
        </row>
        <row r="28">
          <cell r="A28" t="str">
            <v>Tenancy</v>
          </cell>
          <cell r="B28">
            <v>24</v>
          </cell>
          <cell r="D28">
            <v>0</v>
          </cell>
          <cell r="E28">
            <v>0</v>
          </cell>
          <cell r="F28">
            <v>0</v>
          </cell>
          <cell r="G28">
            <v>0</v>
          </cell>
          <cell r="H28">
            <v>0</v>
          </cell>
          <cell r="I28">
            <v>0</v>
          </cell>
          <cell r="J28">
            <v>0</v>
          </cell>
          <cell r="K28">
            <v>0</v>
          </cell>
          <cell r="L28">
            <v>0</v>
          </cell>
          <cell r="M28">
            <v>0</v>
          </cell>
          <cell r="N28">
            <v>0</v>
          </cell>
          <cell r="O28">
            <v>0</v>
          </cell>
          <cell r="P28">
            <v>0</v>
          </cell>
          <cell r="R28">
            <v>10</v>
          </cell>
          <cell r="S28">
            <v>2.0161290322580645</v>
          </cell>
          <cell r="T28">
            <v>2.061855670103093</v>
          </cell>
          <cell r="U28" t="e">
            <v>#N/A</v>
          </cell>
          <cell r="W28" t="e">
            <v>#N/A</v>
          </cell>
          <cell r="X28" t="e">
            <v>#N/A</v>
          </cell>
          <cell r="Y28" t="e">
            <v>#N/A</v>
          </cell>
          <cell r="AA28" t="e">
            <v>#N/A</v>
          </cell>
          <cell r="AB28" t="e">
            <v>#N/A</v>
          </cell>
          <cell r="AC28" t="e">
            <v>#N/A</v>
          </cell>
          <cell r="AI28" t="e">
            <v>#N/A</v>
          </cell>
          <cell r="AJ28" t="e">
            <v>#N/A</v>
          </cell>
          <cell r="AL28" t="e">
            <v>#N/A</v>
          </cell>
          <cell r="AN28" t="e">
            <v>#N/A</v>
          </cell>
          <cell r="AO28" t="e">
            <v>#N/A</v>
          </cell>
          <cell r="AP28" t="e">
            <v>#N/A</v>
          </cell>
          <cell r="AT28">
            <v>6.5000099999999996</v>
          </cell>
          <cell r="AU28" t="e">
            <v>#N/A</v>
          </cell>
          <cell r="AV28" t="e">
            <v>#N/A</v>
          </cell>
          <cell r="AW28" t="e">
            <v>#N/A</v>
          </cell>
          <cell r="AX28" t="e">
            <v>#N/A</v>
          </cell>
          <cell r="AY28" t="e">
            <v>#N/A</v>
          </cell>
          <cell r="AZ28" t="e">
            <v>#N/A</v>
          </cell>
          <cell r="BF28" t="str">
            <v>0</v>
          </cell>
          <cell r="BG28" t="e">
            <v>#N/A</v>
          </cell>
          <cell r="BH28" t="e">
            <v>#N/A</v>
          </cell>
          <cell r="BI28" t="e">
            <v>#N/A</v>
          </cell>
          <cell r="BJ28" t="e">
            <v>#N/A</v>
          </cell>
          <cell r="BK28" t="e">
            <v>#N/A</v>
          </cell>
          <cell r="BN28" t="e">
            <v>#N/A</v>
          </cell>
          <cell r="BO28" t="e">
            <v>#N/A</v>
          </cell>
          <cell r="BQ28">
            <v>0</v>
          </cell>
          <cell r="BV28" t="e">
            <v>#N/A</v>
          </cell>
          <cell r="BW28" t="e">
            <v>#N/A</v>
          </cell>
          <cell r="BX28" t="e">
            <v>#N/A</v>
          </cell>
          <cell r="BY28" t="e">
            <v>#N/A</v>
          </cell>
          <cell r="CD28" t="e">
            <v>#N/A</v>
          </cell>
          <cell r="CE28" t="e">
            <v>#N/A</v>
          </cell>
          <cell r="CF28" t="e">
            <v>#N/A</v>
          </cell>
          <cell r="CG28" t="e">
            <v>#N/A</v>
          </cell>
          <cell r="CH28">
            <v>0</v>
          </cell>
          <cell r="CI28">
            <v>0</v>
          </cell>
          <cell r="CJ28">
            <v>0</v>
          </cell>
          <cell r="CK28">
            <v>0</v>
          </cell>
          <cell r="CL28">
            <v>0</v>
          </cell>
          <cell r="CM28">
            <v>10</v>
          </cell>
          <cell r="CN28">
            <v>2.0161290322580645</v>
          </cell>
          <cell r="CO28">
            <v>2.061855670103093</v>
          </cell>
          <cell r="CQ28" t="e">
            <v>#N/A</v>
          </cell>
          <cell r="CX28" t="e">
            <v>#N/A</v>
          </cell>
          <cell r="CY28" t="e">
            <v>#N/A</v>
          </cell>
          <cell r="CZ28" t="e">
            <v>#N/A</v>
          </cell>
          <cell r="DA28" t="e">
            <v>#N/A</v>
          </cell>
          <cell r="DC28" t="e">
            <v>#N/A</v>
          </cell>
        </row>
        <row r="29">
          <cell r="A29" t="str">
            <v>Tenancy</v>
          </cell>
          <cell r="B29">
            <v>25</v>
          </cell>
          <cell r="D29">
            <v>0</v>
          </cell>
          <cell r="E29">
            <v>0</v>
          </cell>
          <cell r="F29">
            <v>0</v>
          </cell>
          <cell r="G29">
            <v>0</v>
          </cell>
          <cell r="H29">
            <v>0</v>
          </cell>
          <cell r="I29">
            <v>0</v>
          </cell>
          <cell r="J29">
            <v>0</v>
          </cell>
          <cell r="K29">
            <v>0</v>
          </cell>
          <cell r="L29">
            <v>0</v>
          </cell>
          <cell r="M29">
            <v>0</v>
          </cell>
          <cell r="N29">
            <v>0</v>
          </cell>
          <cell r="O29">
            <v>0</v>
          </cell>
          <cell r="P29">
            <v>0</v>
          </cell>
          <cell r="R29">
            <v>10</v>
          </cell>
          <cell r="S29">
            <v>2.0161290322580645</v>
          </cell>
          <cell r="T29">
            <v>2.061855670103093</v>
          </cell>
          <cell r="U29" t="e">
            <v>#N/A</v>
          </cell>
          <cell r="W29" t="e">
            <v>#N/A</v>
          </cell>
          <cell r="X29" t="e">
            <v>#N/A</v>
          </cell>
          <cell r="Y29" t="e">
            <v>#N/A</v>
          </cell>
          <cell r="AA29" t="e">
            <v>#N/A</v>
          </cell>
          <cell r="AB29" t="e">
            <v>#N/A</v>
          </cell>
          <cell r="AC29" t="e">
            <v>#N/A</v>
          </cell>
          <cell r="AI29" t="e">
            <v>#N/A</v>
          </cell>
          <cell r="AJ29" t="e">
            <v>#N/A</v>
          </cell>
          <cell r="AL29" t="e">
            <v>#N/A</v>
          </cell>
          <cell r="AN29" t="e">
            <v>#N/A</v>
          </cell>
          <cell r="AO29" t="e">
            <v>#N/A</v>
          </cell>
          <cell r="AP29" t="e">
            <v>#N/A</v>
          </cell>
          <cell r="AT29">
            <v>6.5000099999999996</v>
          </cell>
          <cell r="AU29" t="e">
            <v>#N/A</v>
          </cell>
          <cell r="AV29" t="e">
            <v>#N/A</v>
          </cell>
          <cell r="AW29" t="e">
            <v>#N/A</v>
          </cell>
          <cell r="AX29" t="e">
            <v>#N/A</v>
          </cell>
          <cell r="AY29" t="e">
            <v>#N/A</v>
          </cell>
          <cell r="AZ29" t="e">
            <v>#N/A</v>
          </cell>
          <cell r="BF29" t="str">
            <v>0</v>
          </cell>
          <cell r="BG29" t="e">
            <v>#N/A</v>
          </cell>
          <cell r="BH29" t="e">
            <v>#N/A</v>
          </cell>
          <cell r="BI29" t="e">
            <v>#N/A</v>
          </cell>
          <cell r="BJ29" t="e">
            <v>#N/A</v>
          </cell>
          <cell r="BK29" t="e">
            <v>#N/A</v>
          </cell>
          <cell r="BN29" t="e">
            <v>#N/A</v>
          </cell>
          <cell r="BO29" t="e">
            <v>#N/A</v>
          </cell>
          <cell r="BQ29">
            <v>0</v>
          </cell>
          <cell r="BV29" t="e">
            <v>#N/A</v>
          </cell>
          <cell r="BW29" t="e">
            <v>#N/A</v>
          </cell>
          <cell r="BX29" t="e">
            <v>#N/A</v>
          </cell>
          <cell r="BY29" t="e">
            <v>#N/A</v>
          </cell>
          <cell r="CD29" t="e">
            <v>#N/A</v>
          </cell>
          <cell r="CE29" t="e">
            <v>#N/A</v>
          </cell>
          <cell r="CF29" t="e">
            <v>#N/A</v>
          </cell>
          <cell r="CG29" t="e">
            <v>#N/A</v>
          </cell>
          <cell r="CH29">
            <v>0</v>
          </cell>
          <cell r="CI29">
            <v>0</v>
          </cell>
          <cell r="CJ29">
            <v>0</v>
          </cell>
          <cell r="CK29">
            <v>0</v>
          </cell>
          <cell r="CL29">
            <v>0</v>
          </cell>
          <cell r="CM29">
            <v>10</v>
          </cell>
          <cell r="CN29">
            <v>2.0161290322580645</v>
          </cell>
          <cell r="CO29">
            <v>2.061855670103093</v>
          </cell>
          <cell r="CQ29" t="e">
            <v>#N/A</v>
          </cell>
          <cell r="CX29" t="e">
            <v>#N/A</v>
          </cell>
          <cell r="CY29" t="e">
            <v>#N/A</v>
          </cell>
          <cell r="CZ29" t="e">
            <v>#N/A</v>
          </cell>
          <cell r="DA29" t="e">
            <v>#N/A</v>
          </cell>
          <cell r="DC29" t="e">
            <v>#N/A</v>
          </cell>
        </row>
        <row r="30">
          <cell r="A30" t="str">
            <v>Tenancy</v>
          </cell>
          <cell r="B30">
            <v>26</v>
          </cell>
          <cell r="D30">
            <v>0</v>
          </cell>
          <cell r="E30">
            <v>0</v>
          </cell>
          <cell r="F30">
            <v>0</v>
          </cell>
          <cell r="G30">
            <v>0</v>
          </cell>
          <cell r="H30">
            <v>0</v>
          </cell>
          <cell r="I30">
            <v>0</v>
          </cell>
          <cell r="J30">
            <v>0</v>
          </cell>
          <cell r="K30">
            <v>0</v>
          </cell>
          <cell r="L30">
            <v>0</v>
          </cell>
          <cell r="M30">
            <v>0</v>
          </cell>
          <cell r="N30">
            <v>0</v>
          </cell>
          <cell r="O30">
            <v>0</v>
          </cell>
          <cell r="P30">
            <v>0</v>
          </cell>
          <cell r="R30">
            <v>10</v>
          </cell>
          <cell r="S30">
            <v>2.0161290322580645</v>
          </cell>
          <cell r="T30">
            <v>2.061855670103093</v>
          </cell>
          <cell r="U30" t="e">
            <v>#N/A</v>
          </cell>
          <cell r="W30" t="e">
            <v>#N/A</v>
          </cell>
          <cell r="X30" t="e">
            <v>#N/A</v>
          </cell>
          <cell r="Y30" t="e">
            <v>#N/A</v>
          </cell>
          <cell r="AA30" t="e">
            <v>#N/A</v>
          </cell>
          <cell r="AB30" t="e">
            <v>#N/A</v>
          </cell>
          <cell r="AC30" t="e">
            <v>#N/A</v>
          </cell>
          <cell r="AI30" t="e">
            <v>#N/A</v>
          </cell>
          <cell r="AJ30" t="e">
            <v>#N/A</v>
          </cell>
          <cell r="AL30" t="e">
            <v>#N/A</v>
          </cell>
          <cell r="AN30" t="e">
            <v>#N/A</v>
          </cell>
          <cell r="AO30" t="e">
            <v>#N/A</v>
          </cell>
          <cell r="AP30" t="e">
            <v>#N/A</v>
          </cell>
          <cell r="AT30">
            <v>6.5000099999999996</v>
          </cell>
          <cell r="AU30" t="e">
            <v>#N/A</v>
          </cell>
          <cell r="AV30" t="e">
            <v>#N/A</v>
          </cell>
          <cell r="AW30" t="e">
            <v>#N/A</v>
          </cell>
          <cell r="AX30" t="e">
            <v>#N/A</v>
          </cell>
          <cell r="AY30" t="e">
            <v>#N/A</v>
          </cell>
          <cell r="AZ30" t="e">
            <v>#N/A</v>
          </cell>
          <cell r="BF30" t="str">
            <v>0</v>
          </cell>
          <cell r="BG30" t="e">
            <v>#N/A</v>
          </cell>
          <cell r="BH30" t="e">
            <v>#N/A</v>
          </cell>
          <cell r="BI30" t="e">
            <v>#N/A</v>
          </cell>
          <cell r="BJ30" t="e">
            <v>#N/A</v>
          </cell>
          <cell r="BK30" t="e">
            <v>#N/A</v>
          </cell>
          <cell r="BN30" t="e">
            <v>#N/A</v>
          </cell>
          <cell r="BO30" t="e">
            <v>#N/A</v>
          </cell>
          <cell r="BQ30">
            <v>0</v>
          </cell>
          <cell r="BV30" t="e">
            <v>#N/A</v>
          </cell>
          <cell r="BW30" t="e">
            <v>#N/A</v>
          </cell>
          <cell r="BX30" t="e">
            <v>#N/A</v>
          </cell>
          <cell r="BY30" t="e">
            <v>#N/A</v>
          </cell>
          <cell r="CD30" t="e">
            <v>#N/A</v>
          </cell>
          <cell r="CE30" t="e">
            <v>#N/A</v>
          </cell>
          <cell r="CF30" t="e">
            <v>#N/A</v>
          </cell>
          <cell r="CG30" t="e">
            <v>#N/A</v>
          </cell>
          <cell r="CH30">
            <v>0</v>
          </cell>
          <cell r="CI30">
            <v>0</v>
          </cell>
          <cell r="CJ30">
            <v>0</v>
          </cell>
          <cell r="CK30">
            <v>0</v>
          </cell>
          <cell r="CL30">
            <v>0</v>
          </cell>
          <cell r="CM30">
            <v>10</v>
          </cell>
          <cell r="CN30">
            <v>2.0161290322580645</v>
          </cell>
          <cell r="CO30">
            <v>2.061855670103093</v>
          </cell>
          <cell r="CQ30" t="e">
            <v>#N/A</v>
          </cell>
          <cell r="CX30" t="e">
            <v>#N/A</v>
          </cell>
          <cell r="CY30" t="e">
            <v>#N/A</v>
          </cell>
          <cell r="CZ30" t="e">
            <v>#N/A</v>
          </cell>
          <cell r="DA30" t="e">
            <v>#N/A</v>
          </cell>
          <cell r="DC30" t="e">
            <v>#N/A</v>
          </cell>
        </row>
        <row r="31">
          <cell r="A31" t="str">
            <v>Tenancy</v>
          </cell>
          <cell r="B31">
            <v>27</v>
          </cell>
          <cell r="D31">
            <v>0</v>
          </cell>
          <cell r="E31">
            <v>0</v>
          </cell>
          <cell r="F31">
            <v>0</v>
          </cell>
          <cell r="G31">
            <v>0</v>
          </cell>
          <cell r="H31">
            <v>0</v>
          </cell>
          <cell r="I31">
            <v>0</v>
          </cell>
          <cell r="J31">
            <v>0</v>
          </cell>
          <cell r="K31">
            <v>0</v>
          </cell>
          <cell r="L31">
            <v>0</v>
          </cell>
          <cell r="M31">
            <v>0</v>
          </cell>
          <cell r="N31">
            <v>0</v>
          </cell>
          <cell r="O31">
            <v>0</v>
          </cell>
          <cell r="P31">
            <v>0</v>
          </cell>
          <cell r="R31">
            <v>10</v>
          </cell>
          <cell r="S31">
            <v>2.0161290322580645</v>
          </cell>
          <cell r="T31">
            <v>2.061855670103093</v>
          </cell>
          <cell r="U31" t="e">
            <v>#N/A</v>
          </cell>
          <cell r="W31" t="e">
            <v>#N/A</v>
          </cell>
          <cell r="X31" t="e">
            <v>#N/A</v>
          </cell>
          <cell r="Y31" t="e">
            <v>#N/A</v>
          </cell>
          <cell r="AA31" t="e">
            <v>#N/A</v>
          </cell>
          <cell r="AB31" t="e">
            <v>#N/A</v>
          </cell>
          <cell r="AC31" t="e">
            <v>#N/A</v>
          </cell>
          <cell r="AI31" t="e">
            <v>#N/A</v>
          </cell>
          <cell r="AJ31" t="e">
            <v>#N/A</v>
          </cell>
          <cell r="AL31" t="e">
            <v>#N/A</v>
          </cell>
          <cell r="AN31" t="e">
            <v>#N/A</v>
          </cell>
          <cell r="AO31" t="e">
            <v>#N/A</v>
          </cell>
          <cell r="AP31" t="e">
            <v>#N/A</v>
          </cell>
          <cell r="AT31">
            <v>6.5000099999999996</v>
          </cell>
          <cell r="AU31" t="e">
            <v>#N/A</v>
          </cell>
          <cell r="AV31" t="e">
            <v>#N/A</v>
          </cell>
          <cell r="AW31" t="e">
            <v>#N/A</v>
          </cell>
          <cell r="AX31" t="e">
            <v>#N/A</v>
          </cell>
          <cell r="AY31" t="e">
            <v>#N/A</v>
          </cell>
          <cell r="AZ31" t="e">
            <v>#N/A</v>
          </cell>
          <cell r="BF31" t="str">
            <v>0</v>
          </cell>
          <cell r="BG31" t="e">
            <v>#N/A</v>
          </cell>
          <cell r="BH31" t="e">
            <v>#N/A</v>
          </cell>
          <cell r="BI31" t="e">
            <v>#N/A</v>
          </cell>
          <cell r="BJ31" t="e">
            <v>#N/A</v>
          </cell>
          <cell r="BK31" t="e">
            <v>#N/A</v>
          </cell>
          <cell r="BN31" t="e">
            <v>#N/A</v>
          </cell>
          <cell r="BO31" t="e">
            <v>#N/A</v>
          </cell>
          <cell r="BQ31">
            <v>0</v>
          </cell>
          <cell r="BV31" t="e">
            <v>#N/A</v>
          </cell>
          <cell r="BW31" t="e">
            <v>#N/A</v>
          </cell>
          <cell r="BX31" t="e">
            <v>#N/A</v>
          </cell>
          <cell r="BY31" t="e">
            <v>#N/A</v>
          </cell>
          <cell r="CD31" t="e">
            <v>#N/A</v>
          </cell>
          <cell r="CE31" t="e">
            <v>#N/A</v>
          </cell>
          <cell r="CF31" t="e">
            <v>#N/A</v>
          </cell>
          <cell r="CG31" t="e">
            <v>#N/A</v>
          </cell>
          <cell r="CH31">
            <v>0</v>
          </cell>
          <cell r="CI31">
            <v>0</v>
          </cell>
          <cell r="CJ31">
            <v>0</v>
          </cell>
          <cell r="CK31">
            <v>0</v>
          </cell>
          <cell r="CL31">
            <v>0</v>
          </cell>
          <cell r="CM31">
            <v>10</v>
          </cell>
          <cell r="CN31">
            <v>2.0161290322580645</v>
          </cell>
          <cell r="CO31">
            <v>2.061855670103093</v>
          </cell>
          <cell r="CQ31" t="e">
            <v>#N/A</v>
          </cell>
          <cell r="CX31" t="e">
            <v>#N/A</v>
          </cell>
          <cell r="CY31" t="e">
            <v>#N/A</v>
          </cell>
          <cell r="CZ31" t="e">
            <v>#N/A</v>
          </cell>
          <cell r="DA31" t="e">
            <v>#N/A</v>
          </cell>
          <cell r="DC31" t="e">
            <v>#N/A</v>
          </cell>
        </row>
        <row r="32">
          <cell r="A32" t="str">
            <v>Tenancy</v>
          </cell>
          <cell r="B32">
            <v>28</v>
          </cell>
          <cell r="D32">
            <v>0</v>
          </cell>
          <cell r="E32">
            <v>0</v>
          </cell>
          <cell r="F32">
            <v>0</v>
          </cell>
          <cell r="G32">
            <v>0</v>
          </cell>
          <cell r="H32">
            <v>0</v>
          </cell>
          <cell r="I32">
            <v>0</v>
          </cell>
          <cell r="J32">
            <v>0</v>
          </cell>
          <cell r="K32">
            <v>0</v>
          </cell>
          <cell r="L32">
            <v>0</v>
          </cell>
          <cell r="M32">
            <v>0</v>
          </cell>
          <cell r="N32">
            <v>0</v>
          </cell>
          <cell r="O32">
            <v>0</v>
          </cell>
          <cell r="P32">
            <v>0</v>
          </cell>
          <cell r="R32">
            <v>10</v>
          </cell>
          <cell r="S32">
            <v>2.0161290322580645</v>
          </cell>
          <cell r="T32">
            <v>2.061855670103093</v>
          </cell>
          <cell r="U32" t="e">
            <v>#N/A</v>
          </cell>
          <cell r="W32" t="e">
            <v>#N/A</v>
          </cell>
          <cell r="X32" t="e">
            <v>#N/A</v>
          </cell>
          <cell r="Y32" t="e">
            <v>#N/A</v>
          </cell>
          <cell r="AA32" t="e">
            <v>#N/A</v>
          </cell>
          <cell r="AB32" t="e">
            <v>#N/A</v>
          </cell>
          <cell r="AC32" t="e">
            <v>#N/A</v>
          </cell>
          <cell r="AI32" t="e">
            <v>#N/A</v>
          </cell>
          <cell r="AJ32" t="e">
            <v>#N/A</v>
          </cell>
          <cell r="AL32" t="e">
            <v>#N/A</v>
          </cell>
          <cell r="AN32" t="e">
            <v>#N/A</v>
          </cell>
          <cell r="AO32" t="e">
            <v>#N/A</v>
          </cell>
          <cell r="AP32" t="e">
            <v>#N/A</v>
          </cell>
          <cell r="AT32">
            <v>6.5000099999999996</v>
          </cell>
          <cell r="AU32" t="e">
            <v>#N/A</v>
          </cell>
          <cell r="AV32" t="e">
            <v>#N/A</v>
          </cell>
          <cell r="AW32" t="e">
            <v>#N/A</v>
          </cell>
          <cell r="AX32" t="e">
            <v>#N/A</v>
          </cell>
          <cell r="AY32" t="e">
            <v>#N/A</v>
          </cell>
          <cell r="AZ32" t="e">
            <v>#N/A</v>
          </cell>
          <cell r="BF32" t="str">
            <v>0</v>
          </cell>
          <cell r="BG32" t="e">
            <v>#N/A</v>
          </cell>
          <cell r="BH32" t="e">
            <v>#N/A</v>
          </cell>
          <cell r="BI32" t="e">
            <v>#N/A</v>
          </cell>
          <cell r="BJ32" t="e">
            <v>#N/A</v>
          </cell>
          <cell r="BK32" t="e">
            <v>#N/A</v>
          </cell>
          <cell r="BN32" t="e">
            <v>#N/A</v>
          </cell>
          <cell r="BO32" t="e">
            <v>#N/A</v>
          </cell>
          <cell r="BQ32">
            <v>0</v>
          </cell>
          <cell r="BV32" t="e">
            <v>#N/A</v>
          </cell>
          <cell r="BW32" t="e">
            <v>#N/A</v>
          </cell>
          <cell r="BX32" t="e">
            <v>#N/A</v>
          </cell>
          <cell r="BY32" t="e">
            <v>#N/A</v>
          </cell>
          <cell r="CD32" t="e">
            <v>#N/A</v>
          </cell>
          <cell r="CE32" t="e">
            <v>#N/A</v>
          </cell>
          <cell r="CF32" t="e">
            <v>#N/A</v>
          </cell>
          <cell r="CG32" t="e">
            <v>#N/A</v>
          </cell>
          <cell r="CH32">
            <v>0</v>
          </cell>
          <cell r="CI32">
            <v>0</v>
          </cell>
          <cell r="CJ32">
            <v>0</v>
          </cell>
          <cell r="CK32">
            <v>0</v>
          </cell>
          <cell r="CL32">
            <v>0</v>
          </cell>
          <cell r="CM32">
            <v>10</v>
          </cell>
          <cell r="CN32">
            <v>2.0161290322580645</v>
          </cell>
          <cell r="CO32">
            <v>2.061855670103093</v>
          </cell>
          <cell r="CQ32" t="e">
            <v>#N/A</v>
          </cell>
          <cell r="CX32" t="e">
            <v>#N/A</v>
          </cell>
          <cell r="CY32" t="e">
            <v>#N/A</v>
          </cell>
          <cell r="CZ32" t="e">
            <v>#N/A</v>
          </cell>
          <cell r="DA32" t="e">
            <v>#N/A</v>
          </cell>
          <cell r="DC32" t="e">
            <v>#N/A</v>
          </cell>
        </row>
        <row r="33">
          <cell r="A33" t="str">
            <v>Tenancy</v>
          </cell>
          <cell r="B33">
            <v>29</v>
          </cell>
          <cell r="D33">
            <v>0</v>
          </cell>
          <cell r="E33">
            <v>0</v>
          </cell>
          <cell r="F33">
            <v>0</v>
          </cell>
          <cell r="G33">
            <v>0</v>
          </cell>
          <cell r="H33">
            <v>0</v>
          </cell>
          <cell r="I33">
            <v>0</v>
          </cell>
          <cell r="J33">
            <v>0</v>
          </cell>
          <cell r="K33">
            <v>0</v>
          </cell>
          <cell r="L33">
            <v>0</v>
          </cell>
          <cell r="M33">
            <v>0</v>
          </cell>
          <cell r="N33">
            <v>0</v>
          </cell>
          <cell r="O33">
            <v>0</v>
          </cell>
          <cell r="P33">
            <v>0</v>
          </cell>
          <cell r="R33">
            <v>10</v>
          </cell>
          <cell r="S33">
            <v>2.0161290322580645</v>
          </cell>
          <cell r="T33">
            <v>2.061855670103093</v>
          </cell>
          <cell r="U33" t="e">
            <v>#N/A</v>
          </cell>
          <cell r="W33" t="e">
            <v>#N/A</v>
          </cell>
          <cell r="X33" t="e">
            <v>#N/A</v>
          </cell>
          <cell r="Y33" t="e">
            <v>#N/A</v>
          </cell>
          <cell r="AA33" t="e">
            <v>#N/A</v>
          </cell>
          <cell r="AB33" t="e">
            <v>#N/A</v>
          </cell>
          <cell r="AC33" t="e">
            <v>#N/A</v>
          </cell>
          <cell r="AI33" t="e">
            <v>#N/A</v>
          </cell>
          <cell r="AJ33" t="e">
            <v>#N/A</v>
          </cell>
          <cell r="AL33" t="e">
            <v>#N/A</v>
          </cell>
          <cell r="AN33" t="e">
            <v>#N/A</v>
          </cell>
          <cell r="AO33" t="e">
            <v>#N/A</v>
          </cell>
          <cell r="AP33" t="e">
            <v>#N/A</v>
          </cell>
          <cell r="AT33">
            <v>6.5000099999999996</v>
          </cell>
          <cell r="AU33" t="e">
            <v>#N/A</v>
          </cell>
          <cell r="AV33" t="e">
            <v>#N/A</v>
          </cell>
          <cell r="AW33" t="e">
            <v>#N/A</v>
          </cell>
          <cell r="AX33" t="e">
            <v>#N/A</v>
          </cell>
          <cell r="AY33" t="e">
            <v>#N/A</v>
          </cell>
          <cell r="AZ33" t="e">
            <v>#N/A</v>
          </cell>
          <cell r="BF33" t="str">
            <v>0</v>
          </cell>
          <cell r="BG33" t="e">
            <v>#N/A</v>
          </cell>
          <cell r="BH33" t="e">
            <v>#N/A</v>
          </cell>
          <cell r="BI33" t="e">
            <v>#N/A</v>
          </cell>
          <cell r="BJ33" t="e">
            <v>#N/A</v>
          </cell>
          <cell r="BK33" t="e">
            <v>#N/A</v>
          </cell>
          <cell r="BN33" t="e">
            <v>#N/A</v>
          </cell>
          <cell r="BO33" t="e">
            <v>#N/A</v>
          </cell>
          <cell r="BQ33">
            <v>0</v>
          </cell>
          <cell r="BV33" t="e">
            <v>#N/A</v>
          </cell>
          <cell r="BW33" t="e">
            <v>#N/A</v>
          </cell>
          <cell r="BX33" t="e">
            <v>#N/A</v>
          </cell>
          <cell r="BY33" t="e">
            <v>#N/A</v>
          </cell>
          <cell r="CD33" t="e">
            <v>#N/A</v>
          </cell>
          <cell r="CE33" t="e">
            <v>#N/A</v>
          </cell>
          <cell r="CF33" t="e">
            <v>#N/A</v>
          </cell>
          <cell r="CG33" t="e">
            <v>#N/A</v>
          </cell>
          <cell r="CH33">
            <v>0</v>
          </cell>
          <cell r="CI33">
            <v>0</v>
          </cell>
          <cell r="CJ33">
            <v>0</v>
          </cell>
          <cell r="CK33">
            <v>0</v>
          </cell>
          <cell r="CL33">
            <v>0</v>
          </cell>
          <cell r="CM33">
            <v>10</v>
          </cell>
          <cell r="CN33">
            <v>2.0161290322580645</v>
          </cell>
          <cell r="CO33">
            <v>2.061855670103093</v>
          </cell>
          <cell r="CQ33" t="e">
            <v>#N/A</v>
          </cell>
          <cell r="CX33" t="e">
            <v>#N/A</v>
          </cell>
          <cell r="CY33" t="e">
            <v>#N/A</v>
          </cell>
          <cell r="CZ33" t="e">
            <v>#N/A</v>
          </cell>
          <cell r="DA33" t="e">
            <v>#N/A</v>
          </cell>
          <cell r="DC33" t="e">
            <v>#N/A</v>
          </cell>
        </row>
        <row r="34">
          <cell r="A34" t="str">
            <v>Tenancy</v>
          </cell>
          <cell r="B34">
            <v>30</v>
          </cell>
          <cell r="D34">
            <v>0</v>
          </cell>
          <cell r="E34">
            <v>0</v>
          </cell>
          <cell r="F34">
            <v>0</v>
          </cell>
          <cell r="G34">
            <v>0</v>
          </cell>
          <cell r="H34">
            <v>0</v>
          </cell>
          <cell r="I34">
            <v>0</v>
          </cell>
          <cell r="J34">
            <v>0</v>
          </cell>
          <cell r="K34">
            <v>0</v>
          </cell>
          <cell r="L34">
            <v>0</v>
          </cell>
          <cell r="M34">
            <v>0</v>
          </cell>
          <cell r="N34">
            <v>0</v>
          </cell>
          <cell r="O34">
            <v>0</v>
          </cell>
          <cell r="P34">
            <v>0</v>
          </cell>
          <cell r="R34">
            <v>10</v>
          </cell>
          <cell r="S34">
            <v>2.0161290322580645</v>
          </cell>
          <cell r="T34">
            <v>2.061855670103093</v>
          </cell>
          <cell r="U34" t="e">
            <v>#N/A</v>
          </cell>
          <cell r="W34" t="e">
            <v>#N/A</v>
          </cell>
          <cell r="X34" t="e">
            <v>#N/A</v>
          </cell>
          <cell r="Y34" t="e">
            <v>#N/A</v>
          </cell>
          <cell r="AA34" t="e">
            <v>#N/A</v>
          </cell>
          <cell r="AB34" t="e">
            <v>#N/A</v>
          </cell>
          <cell r="AC34" t="e">
            <v>#N/A</v>
          </cell>
          <cell r="AI34" t="e">
            <v>#N/A</v>
          </cell>
          <cell r="AJ34" t="e">
            <v>#N/A</v>
          </cell>
          <cell r="AL34" t="e">
            <v>#N/A</v>
          </cell>
          <cell r="AN34" t="e">
            <v>#N/A</v>
          </cell>
          <cell r="AO34" t="e">
            <v>#N/A</v>
          </cell>
          <cell r="AP34" t="e">
            <v>#N/A</v>
          </cell>
          <cell r="AT34">
            <v>6.5000099999999996</v>
          </cell>
          <cell r="AU34" t="e">
            <v>#N/A</v>
          </cell>
          <cell r="AV34" t="e">
            <v>#N/A</v>
          </cell>
          <cell r="AW34" t="e">
            <v>#N/A</v>
          </cell>
          <cell r="AX34" t="e">
            <v>#N/A</v>
          </cell>
          <cell r="AY34" t="e">
            <v>#N/A</v>
          </cell>
          <cell r="AZ34" t="e">
            <v>#N/A</v>
          </cell>
          <cell r="BF34" t="str">
            <v>0</v>
          </cell>
          <cell r="BG34" t="e">
            <v>#N/A</v>
          </cell>
          <cell r="BH34" t="e">
            <v>#N/A</v>
          </cell>
          <cell r="BI34" t="e">
            <v>#N/A</v>
          </cell>
          <cell r="BJ34" t="e">
            <v>#N/A</v>
          </cell>
          <cell r="BK34" t="e">
            <v>#N/A</v>
          </cell>
          <cell r="BN34" t="e">
            <v>#N/A</v>
          </cell>
          <cell r="BO34" t="e">
            <v>#N/A</v>
          </cell>
          <cell r="BQ34">
            <v>0</v>
          </cell>
          <cell r="BV34" t="e">
            <v>#N/A</v>
          </cell>
          <cell r="BW34" t="e">
            <v>#N/A</v>
          </cell>
          <cell r="BX34" t="e">
            <v>#N/A</v>
          </cell>
          <cell r="BY34" t="e">
            <v>#N/A</v>
          </cell>
          <cell r="CD34" t="e">
            <v>#N/A</v>
          </cell>
          <cell r="CE34" t="e">
            <v>#N/A</v>
          </cell>
          <cell r="CF34" t="e">
            <v>#N/A</v>
          </cell>
          <cell r="CG34" t="e">
            <v>#N/A</v>
          </cell>
          <cell r="CH34">
            <v>0</v>
          </cell>
          <cell r="CI34">
            <v>0</v>
          </cell>
          <cell r="CJ34">
            <v>0</v>
          </cell>
          <cell r="CK34">
            <v>0</v>
          </cell>
          <cell r="CL34">
            <v>0</v>
          </cell>
          <cell r="CM34">
            <v>10</v>
          </cell>
          <cell r="CN34">
            <v>2.0161290322580645</v>
          </cell>
          <cell r="CO34">
            <v>2.061855670103093</v>
          </cell>
          <cell r="CQ34" t="e">
            <v>#N/A</v>
          </cell>
          <cell r="CX34" t="e">
            <v>#N/A</v>
          </cell>
          <cell r="CY34" t="e">
            <v>#N/A</v>
          </cell>
          <cell r="CZ34" t="e">
            <v>#N/A</v>
          </cell>
          <cell r="DA34" t="e">
            <v>#N/A</v>
          </cell>
          <cell r="DC34" t="e">
            <v>#N/A</v>
          </cell>
        </row>
        <row r="35">
          <cell r="A35" t="str">
            <v>Tenancy</v>
          </cell>
          <cell r="B35">
            <v>31</v>
          </cell>
          <cell r="D35">
            <v>0</v>
          </cell>
          <cell r="E35">
            <v>0</v>
          </cell>
          <cell r="F35">
            <v>0</v>
          </cell>
          <cell r="G35">
            <v>0</v>
          </cell>
          <cell r="H35">
            <v>0</v>
          </cell>
          <cell r="I35">
            <v>0</v>
          </cell>
          <cell r="J35">
            <v>0</v>
          </cell>
          <cell r="K35">
            <v>0</v>
          </cell>
          <cell r="L35">
            <v>0</v>
          </cell>
          <cell r="M35">
            <v>0</v>
          </cell>
          <cell r="N35">
            <v>0</v>
          </cell>
          <cell r="O35">
            <v>0</v>
          </cell>
          <cell r="P35">
            <v>0</v>
          </cell>
          <cell r="R35">
            <v>10</v>
          </cell>
          <cell r="S35">
            <v>2.0161290322580645</v>
          </cell>
          <cell r="T35">
            <v>2.061855670103093</v>
          </cell>
          <cell r="U35" t="e">
            <v>#N/A</v>
          </cell>
          <cell r="W35" t="e">
            <v>#N/A</v>
          </cell>
          <cell r="X35" t="e">
            <v>#N/A</v>
          </cell>
          <cell r="Y35" t="e">
            <v>#N/A</v>
          </cell>
          <cell r="AA35" t="e">
            <v>#N/A</v>
          </cell>
          <cell r="AB35" t="e">
            <v>#N/A</v>
          </cell>
          <cell r="AC35" t="e">
            <v>#N/A</v>
          </cell>
          <cell r="AI35" t="e">
            <v>#N/A</v>
          </cell>
          <cell r="AJ35" t="e">
            <v>#N/A</v>
          </cell>
          <cell r="AL35" t="e">
            <v>#N/A</v>
          </cell>
          <cell r="AN35" t="e">
            <v>#N/A</v>
          </cell>
          <cell r="AO35" t="e">
            <v>#N/A</v>
          </cell>
          <cell r="AP35" t="e">
            <v>#N/A</v>
          </cell>
          <cell r="AT35">
            <v>6.5000099999999996</v>
          </cell>
          <cell r="AU35" t="e">
            <v>#N/A</v>
          </cell>
          <cell r="AV35" t="e">
            <v>#N/A</v>
          </cell>
          <cell r="AW35" t="e">
            <v>#N/A</v>
          </cell>
          <cell r="AX35" t="e">
            <v>#N/A</v>
          </cell>
          <cell r="AY35" t="e">
            <v>#N/A</v>
          </cell>
          <cell r="AZ35" t="e">
            <v>#N/A</v>
          </cell>
          <cell r="BF35" t="str">
            <v>0</v>
          </cell>
          <cell r="BG35" t="e">
            <v>#N/A</v>
          </cell>
          <cell r="BH35" t="e">
            <v>#N/A</v>
          </cell>
          <cell r="BI35" t="e">
            <v>#N/A</v>
          </cell>
          <cell r="BJ35" t="e">
            <v>#N/A</v>
          </cell>
          <cell r="BK35" t="e">
            <v>#N/A</v>
          </cell>
          <cell r="BN35" t="e">
            <v>#N/A</v>
          </cell>
          <cell r="BO35" t="e">
            <v>#N/A</v>
          </cell>
          <cell r="BQ35">
            <v>0</v>
          </cell>
          <cell r="BV35" t="e">
            <v>#N/A</v>
          </cell>
          <cell r="BW35" t="e">
            <v>#N/A</v>
          </cell>
          <cell r="BX35" t="e">
            <v>#N/A</v>
          </cell>
          <cell r="BY35" t="e">
            <v>#N/A</v>
          </cell>
          <cell r="CD35" t="e">
            <v>#N/A</v>
          </cell>
          <cell r="CE35" t="e">
            <v>#N/A</v>
          </cell>
          <cell r="CF35" t="e">
            <v>#N/A</v>
          </cell>
          <cell r="CG35" t="e">
            <v>#N/A</v>
          </cell>
          <cell r="CH35">
            <v>0</v>
          </cell>
          <cell r="CI35">
            <v>0</v>
          </cell>
          <cell r="CJ35">
            <v>0</v>
          </cell>
          <cell r="CK35">
            <v>0</v>
          </cell>
          <cell r="CL35">
            <v>0</v>
          </cell>
          <cell r="CM35">
            <v>10</v>
          </cell>
          <cell r="CN35">
            <v>2.0161290322580645</v>
          </cell>
          <cell r="CO35">
            <v>2.061855670103093</v>
          </cell>
          <cell r="CQ35" t="e">
            <v>#N/A</v>
          </cell>
          <cell r="CX35" t="e">
            <v>#N/A</v>
          </cell>
          <cell r="CY35" t="e">
            <v>#N/A</v>
          </cell>
          <cell r="CZ35" t="e">
            <v>#N/A</v>
          </cell>
          <cell r="DA35" t="e">
            <v>#N/A</v>
          </cell>
          <cell r="DC35" t="e">
            <v>#N/A</v>
          </cell>
        </row>
        <row r="36">
          <cell r="A36" t="str">
            <v>Tenancy</v>
          </cell>
          <cell r="B36">
            <v>32</v>
          </cell>
          <cell r="D36">
            <v>0</v>
          </cell>
          <cell r="E36">
            <v>0</v>
          </cell>
          <cell r="F36">
            <v>0</v>
          </cell>
          <cell r="G36">
            <v>0</v>
          </cell>
          <cell r="H36">
            <v>0</v>
          </cell>
          <cell r="I36">
            <v>0</v>
          </cell>
          <cell r="J36">
            <v>0</v>
          </cell>
          <cell r="K36">
            <v>0</v>
          </cell>
          <cell r="L36">
            <v>0</v>
          </cell>
          <cell r="M36">
            <v>0</v>
          </cell>
          <cell r="N36">
            <v>0</v>
          </cell>
          <cell r="O36">
            <v>0</v>
          </cell>
          <cell r="P36">
            <v>0</v>
          </cell>
          <cell r="R36">
            <v>10</v>
          </cell>
          <cell r="S36">
            <v>2.0161290322580645</v>
          </cell>
          <cell r="T36">
            <v>2.061855670103093</v>
          </cell>
          <cell r="U36" t="e">
            <v>#N/A</v>
          </cell>
          <cell r="W36" t="e">
            <v>#N/A</v>
          </cell>
          <cell r="X36" t="e">
            <v>#N/A</v>
          </cell>
          <cell r="Y36" t="e">
            <v>#N/A</v>
          </cell>
          <cell r="AA36" t="e">
            <v>#N/A</v>
          </cell>
          <cell r="AB36" t="e">
            <v>#N/A</v>
          </cell>
          <cell r="AC36" t="e">
            <v>#N/A</v>
          </cell>
          <cell r="AI36" t="e">
            <v>#N/A</v>
          </cell>
          <cell r="AJ36" t="e">
            <v>#N/A</v>
          </cell>
          <cell r="AL36" t="e">
            <v>#N/A</v>
          </cell>
          <cell r="AN36" t="e">
            <v>#N/A</v>
          </cell>
          <cell r="AO36" t="e">
            <v>#N/A</v>
          </cell>
          <cell r="AP36" t="e">
            <v>#N/A</v>
          </cell>
          <cell r="AT36">
            <v>6.5000099999999996</v>
          </cell>
          <cell r="AU36" t="e">
            <v>#N/A</v>
          </cell>
          <cell r="AV36" t="e">
            <v>#N/A</v>
          </cell>
          <cell r="AW36" t="e">
            <v>#N/A</v>
          </cell>
          <cell r="AX36" t="e">
            <v>#N/A</v>
          </cell>
          <cell r="AY36" t="e">
            <v>#N/A</v>
          </cell>
          <cell r="AZ36" t="e">
            <v>#N/A</v>
          </cell>
          <cell r="BF36" t="str">
            <v>0</v>
          </cell>
          <cell r="BG36" t="e">
            <v>#N/A</v>
          </cell>
          <cell r="BH36" t="e">
            <v>#N/A</v>
          </cell>
          <cell r="BI36" t="e">
            <v>#N/A</v>
          </cell>
          <cell r="BJ36" t="e">
            <v>#N/A</v>
          </cell>
          <cell r="BK36" t="e">
            <v>#N/A</v>
          </cell>
          <cell r="BN36" t="e">
            <v>#N/A</v>
          </cell>
          <cell r="BO36" t="e">
            <v>#N/A</v>
          </cell>
          <cell r="BQ36">
            <v>0</v>
          </cell>
          <cell r="BV36" t="e">
            <v>#N/A</v>
          </cell>
          <cell r="BW36" t="e">
            <v>#N/A</v>
          </cell>
          <cell r="BX36" t="e">
            <v>#N/A</v>
          </cell>
          <cell r="BY36" t="e">
            <v>#N/A</v>
          </cell>
          <cell r="CD36" t="e">
            <v>#N/A</v>
          </cell>
          <cell r="CE36" t="e">
            <v>#N/A</v>
          </cell>
          <cell r="CF36" t="e">
            <v>#N/A</v>
          </cell>
          <cell r="CG36" t="e">
            <v>#N/A</v>
          </cell>
          <cell r="CH36">
            <v>0</v>
          </cell>
          <cell r="CI36">
            <v>0</v>
          </cell>
          <cell r="CJ36">
            <v>0</v>
          </cell>
          <cell r="CK36">
            <v>0</v>
          </cell>
          <cell r="CL36">
            <v>0</v>
          </cell>
          <cell r="CM36">
            <v>10</v>
          </cell>
          <cell r="CN36">
            <v>2.0161290322580645</v>
          </cell>
          <cell r="CO36">
            <v>2.061855670103093</v>
          </cell>
          <cell r="CQ36" t="e">
            <v>#N/A</v>
          </cell>
          <cell r="CX36" t="e">
            <v>#N/A</v>
          </cell>
          <cell r="CY36" t="e">
            <v>#N/A</v>
          </cell>
          <cell r="CZ36" t="e">
            <v>#N/A</v>
          </cell>
          <cell r="DA36" t="e">
            <v>#N/A</v>
          </cell>
          <cell r="DC36" t="e">
            <v>#N/A</v>
          </cell>
        </row>
        <row r="37">
          <cell r="A37" t="str">
            <v>Tenancy</v>
          </cell>
          <cell r="B37">
            <v>33</v>
          </cell>
          <cell r="D37">
            <v>0</v>
          </cell>
          <cell r="E37">
            <v>0</v>
          </cell>
          <cell r="F37">
            <v>0</v>
          </cell>
          <cell r="G37">
            <v>0</v>
          </cell>
          <cell r="H37">
            <v>0</v>
          </cell>
          <cell r="I37">
            <v>0</v>
          </cell>
          <cell r="J37">
            <v>0</v>
          </cell>
          <cell r="K37">
            <v>0</v>
          </cell>
          <cell r="L37">
            <v>0</v>
          </cell>
          <cell r="M37">
            <v>0</v>
          </cell>
          <cell r="N37">
            <v>0</v>
          </cell>
          <cell r="O37">
            <v>0</v>
          </cell>
          <cell r="P37">
            <v>0</v>
          </cell>
          <cell r="R37">
            <v>10</v>
          </cell>
          <cell r="S37">
            <v>2.0161290322580645</v>
          </cell>
          <cell r="T37">
            <v>2.061855670103093</v>
          </cell>
          <cell r="U37" t="e">
            <v>#N/A</v>
          </cell>
          <cell r="W37" t="e">
            <v>#N/A</v>
          </cell>
          <cell r="X37" t="e">
            <v>#N/A</v>
          </cell>
          <cell r="Y37" t="e">
            <v>#N/A</v>
          </cell>
          <cell r="AA37" t="e">
            <v>#N/A</v>
          </cell>
          <cell r="AB37" t="e">
            <v>#N/A</v>
          </cell>
          <cell r="AC37" t="e">
            <v>#N/A</v>
          </cell>
          <cell r="AI37" t="e">
            <v>#N/A</v>
          </cell>
          <cell r="AJ37" t="e">
            <v>#N/A</v>
          </cell>
          <cell r="AL37" t="e">
            <v>#N/A</v>
          </cell>
          <cell r="AN37" t="e">
            <v>#N/A</v>
          </cell>
          <cell r="AO37" t="e">
            <v>#N/A</v>
          </cell>
          <cell r="AP37" t="e">
            <v>#N/A</v>
          </cell>
          <cell r="AT37">
            <v>6.5000099999999996</v>
          </cell>
          <cell r="AU37" t="e">
            <v>#N/A</v>
          </cell>
          <cell r="AV37" t="e">
            <v>#N/A</v>
          </cell>
          <cell r="AW37" t="e">
            <v>#N/A</v>
          </cell>
          <cell r="AX37" t="e">
            <v>#N/A</v>
          </cell>
          <cell r="AY37" t="e">
            <v>#N/A</v>
          </cell>
          <cell r="AZ37" t="e">
            <v>#N/A</v>
          </cell>
          <cell r="BF37" t="str">
            <v>0</v>
          </cell>
          <cell r="BG37" t="e">
            <v>#N/A</v>
          </cell>
          <cell r="BH37" t="e">
            <v>#N/A</v>
          </cell>
          <cell r="BI37" t="e">
            <v>#N/A</v>
          </cell>
          <cell r="BJ37" t="e">
            <v>#N/A</v>
          </cell>
          <cell r="BK37" t="e">
            <v>#N/A</v>
          </cell>
          <cell r="BN37" t="e">
            <v>#N/A</v>
          </cell>
          <cell r="BO37" t="e">
            <v>#N/A</v>
          </cell>
          <cell r="BQ37">
            <v>0</v>
          </cell>
          <cell r="BV37" t="e">
            <v>#N/A</v>
          </cell>
          <cell r="BW37" t="e">
            <v>#N/A</v>
          </cell>
          <cell r="BX37" t="e">
            <v>#N/A</v>
          </cell>
          <cell r="BY37" t="e">
            <v>#N/A</v>
          </cell>
          <cell r="CD37" t="e">
            <v>#N/A</v>
          </cell>
          <cell r="CE37" t="e">
            <v>#N/A</v>
          </cell>
          <cell r="CF37" t="e">
            <v>#N/A</v>
          </cell>
          <cell r="CG37" t="e">
            <v>#N/A</v>
          </cell>
          <cell r="CH37">
            <v>0</v>
          </cell>
          <cell r="CI37">
            <v>0</v>
          </cell>
          <cell r="CJ37">
            <v>0</v>
          </cell>
          <cell r="CK37">
            <v>0</v>
          </cell>
          <cell r="CL37">
            <v>0</v>
          </cell>
          <cell r="CM37">
            <v>10</v>
          </cell>
          <cell r="CN37">
            <v>2.0161290322580645</v>
          </cell>
          <cell r="CO37">
            <v>2.061855670103093</v>
          </cell>
          <cell r="CQ37" t="e">
            <v>#N/A</v>
          </cell>
          <cell r="CX37" t="e">
            <v>#N/A</v>
          </cell>
          <cell r="CY37" t="e">
            <v>#N/A</v>
          </cell>
          <cell r="CZ37" t="e">
            <v>#N/A</v>
          </cell>
          <cell r="DA37" t="e">
            <v>#N/A</v>
          </cell>
          <cell r="DC37" t="e">
            <v>#N/A</v>
          </cell>
        </row>
        <row r="38">
          <cell r="A38" t="str">
            <v>Tenancy</v>
          </cell>
          <cell r="B38">
            <v>34</v>
          </cell>
          <cell r="D38">
            <v>0</v>
          </cell>
          <cell r="E38">
            <v>0</v>
          </cell>
          <cell r="F38">
            <v>0</v>
          </cell>
          <cell r="G38">
            <v>0</v>
          </cell>
          <cell r="H38">
            <v>0</v>
          </cell>
          <cell r="I38">
            <v>0</v>
          </cell>
          <cell r="J38">
            <v>0</v>
          </cell>
          <cell r="K38">
            <v>0</v>
          </cell>
          <cell r="L38">
            <v>0</v>
          </cell>
          <cell r="M38">
            <v>0</v>
          </cell>
          <cell r="N38">
            <v>0</v>
          </cell>
          <cell r="O38">
            <v>0</v>
          </cell>
          <cell r="P38">
            <v>0</v>
          </cell>
          <cell r="R38">
            <v>10</v>
          </cell>
          <cell r="S38">
            <v>2.0161290322580645</v>
          </cell>
          <cell r="T38">
            <v>2.061855670103093</v>
          </cell>
          <cell r="U38" t="e">
            <v>#N/A</v>
          </cell>
          <cell r="W38" t="e">
            <v>#N/A</v>
          </cell>
          <cell r="X38" t="e">
            <v>#N/A</v>
          </cell>
          <cell r="Y38" t="e">
            <v>#N/A</v>
          </cell>
          <cell r="AA38" t="e">
            <v>#N/A</v>
          </cell>
          <cell r="AB38" t="e">
            <v>#N/A</v>
          </cell>
          <cell r="AC38" t="e">
            <v>#N/A</v>
          </cell>
          <cell r="AI38" t="e">
            <v>#N/A</v>
          </cell>
          <cell r="AJ38" t="e">
            <v>#N/A</v>
          </cell>
          <cell r="AL38" t="e">
            <v>#N/A</v>
          </cell>
          <cell r="AN38" t="e">
            <v>#N/A</v>
          </cell>
          <cell r="AO38" t="e">
            <v>#N/A</v>
          </cell>
          <cell r="AP38" t="e">
            <v>#N/A</v>
          </cell>
          <cell r="AT38">
            <v>6.5000099999999996</v>
          </cell>
          <cell r="AU38" t="e">
            <v>#N/A</v>
          </cell>
          <cell r="AV38" t="e">
            <v>#N/A</v>
          </cell>
          <cell r="AW38" t="e">
            <v>#N/A</v>
          </cell>
          <cell r="AX38" t="e">
            <v>#N/A</v>
          </cell>
          <cell r="AY38" t="e">
            <v>#N/A</v>
          </cell>
          <cell r="AZ38" t="e">
            <v>#N/A</v>
          </cell>
          <cell r="BF38" t="str">
            <v>0</v>
          </cell>
          <cell r="BG38" t="e">
            <v>#N/A</v>
          </cell>
          <cell r="BH38" t="e">
            <v>#N/A</v>
          </cell>
          <cell r="BI38" t="e">
            <v>#N/A</v>
          </cell>
          <cell r="BJ38" t="e">
            <v>#N/A</v>
          </cell>
          <cell r="BK38" t="e">
            <v>#N/A</v>
          </cell>
          <cell r="BN38" t="e">
            <v>#N/A</v>
          </cell>
          <cell r="BO38" t="e">
            <v>#N/A</v>
          </cell>
          <cell r="BQ38">
            <v>0</v>
          </cell>
          <cell r="BV38" t="e">
            <v>#N/A</v>
          </cell>
          <cell r="BW38" t="e">
            <v>#N/A</v>
          </cell>
          <cell r="BX38" t="e">
            <v>#N/A</v>
          </cell>
          <cell r="BY38" t="e">
            <v>#N/A</v>
          </cell>
          <cell r="CD38" t="e">
            <v>#N/A</v>
          </cell>
          <cell r="CE38" t="e">
            <v>#N/A</v>
          </cell>
          <cell r="CF38" t="e">
            <v>#N/A</v>
          </cell>
          <cell r="CG38" t="e">
            <v>#N/A</v>
          </cell>
          <cell r="CH38">
            <v>0</v>
          </cell>
          <cell r="CI38">
            <v>0</v>
          </cell>
          <cell r="CJ38">
            <v>0</v>
          </cell>
          <cell r="CK38">
            <v>0</v>
          </cell>
          <cell r="CL38">
            <v>0</v>
          </cell>
          <cell r="CM38">
            <v>10</v>
          </cell>
          <cell r="CN38">
            <v>2.0161290322580645</v>
          </cell>
          <cell r="CO38">
            <v>2.061855670103093</v>
          </cell>
          <cell r="CQ38" t="e">
            <v>#N/A</v>
          </cell>
          <cell r="CX38" t="e">
            <v>#N/A</v>
          </cell>
          <cell r="CY38" t="e">
            <v>#N/A</v>
          </cell>
          <cell r="CZ38" t="e">
            <v>#N/A</v>
          </cell>
          <cell r="DA38" t="e">
            <v>#N/A</v>
          </cell>
          <cell r="DC38" t="e">
            <v>#N/A</v>
          </cell>
        </row>
        <row r="39">
          <cell r="A39" t="str">
            <v>Tenancy</v>
          </cell>
          <cell r="B39">
            <v>35</v>
          </cell>
          <cell r="D39">
            <v>0</v>
          </cell>
          <cell r="E39">
            <v>0</v>
          </cell>
          <cell r="F39">
            <v>0</v>
          </cell>
          <cell r="G39">
            <v>0</v>
          </cell>
          <cell r="H39">
            <v>0</v>
          </cell>
          <cell r="I39">
            <v>0</v>
          </cell>
          <cell r="J39">
            <v>0</v>
          </cell>
          <cell r="K39">
            <v>0</v>
          </cell>
          <cell r="L39">
            <v>0</v>
          </cell>
          <cell r="M39">
            <v>0</v>
          </cell>
          <cell r="N39">
            <v>0</v>
          </cell>
          <cell r="O39">
            <v>0</v>
          </cell>
          <cell r="P39">
            <v>0</v>
          </cell>
          <cell r="R39">
            <v>10</v>
          </cell>
          <cell r="S39">
            <v>2.0161290322580645</v>
          </cell>
          <cell r="T39">
            <v>2.061855670103093</v>
          </cell>
          <cell r="U39" t="e">
            <v>#N/A</v>
          </cell>
          <cell r="W39" t="e">
            <v>#N/A</v>
          </cell>
          <cell r="X39" t="e">
            <v>#N/A</v>
          </cell>
          <cell r="Y39" t="e">
            <v>#N/A</v>
          </cell>
          <cell r="AA39" t="e">
            <v>#N/A</v>
          </cell>
          <cell r="AB39" t="e">
            <v>#N/A</v>
          </cell>
          <cell r="AC39" t="e">
            <v>#N/A</v>
          </cell>
          <cell r="AI39" t="e">
            <v>#N/A</v>
          </cell>
          <cell r="AJ39" t="e">
            <v>#N/A</v>
          </cell>
          <cell r="AL39" t="e">
            <v>#N/A</v>
          </cell>
          <cell r="AN39" t="e">
            <v>#N/A</v>
          </cell>
          <cell r="AO39" t="e">
            <v>#N/A</v>
          </cell>
          <cell r="AP39" t="e">
            <v>#N/A</v>
          </cell>
          <cell r="AT39">
            <v>6.5000099999999996</v>
          </cell>
          <cell r="AU39" t="e">
            <v>#N/A</v>
          </cell>
          <cell r="AV39" t="e">
            <v>#N/A</v>
          </cell>
          <cell r="AW39" t="e">
            <v>#N/A</v>
          </cell>
          <cell r="AX39" t="e">
            <v>#N/A</v>
          </cell>
          <cell r="AY39" t="e">
            <v>#N/A</v>
          </cell>
          <cell r="AZ39" t="e">
            <v>#N/A</v>
          </cell>
          <cell r="BF39" t="str">
            <v>0</v>
          </cell>
          <cell r="BG39" t="e">
            <v>#N/A</v>
          </cell>
          <cell r="BH39" t="e">
            <v>#N/A</v>
          </cell>
          <cell r="BI39" t="e">
            <v>#N/A</v>
          </cell>
          <cell r="BJ39" t="e">
            <v>#N/A</v>
          </cell>
          <cell r="BK39" t="e">
            <v>#N/A</v>
          </cell>
          <cell r="BN39" t="e">
            <v>#N/A</v>
          </cell>
          <cell r="BO39" t="e">
            <v>#N/A</v>
          </cell>
          <cell r="BQ39">
            <v>0</v>
          </cell>
          <cell r="BV39" t="e">
            <v>#N/A</v>
          </cell>
          <cell r="BW39" t="e">
            <v>#N/A</v>
          </cell>
          <cell r="BX39" t="e">
            <v>#N/A</v>
          </cell>
          <cell r="BY39" t="e">
            <v>#N/A</v>
          </cell>
          <cell r="CD39" t="e">
            <v>#N/A</v>
          </cell>
          <cell r="CE39" t="e">
            <v>#N/A</v>
          </cell>
          <cell r="CF39" t="e">
            <v>#N/A</v>
          </cell>
          <cell r="CG39" t="e">
            <v>#N/A</v>
          </cell>
          <cell r="CH39">
            <v>0</v>
          </cell>
          <cell r="CI39">
            <v>0</v>
          </cell>
          <cell r="CJ39">
            <v>0</v>
          </cell>
          <cell r="CK39">
            <v>0</v>
          </cell>
          <cell r="CL39">
            <v>0</v>
          </cell>
          <cell r="CM39">
            <v>10</v>
          </cell>
          <cell r="CN39">
            <v>2.0161290322580645</v>
          </cell>
          <cell r="CO39">
            <v>2.061855670103093</v>
          </cell>
          <cell r="CQ39" t="e">
            <v>#N/A</v>
          </cell>
          <cell r="CX39" t="e">
            <v>#N/A</v>
          </cell>
          <cell r="CY39" t="e">
            <v>#N/A</v>
          </cell>
          <cell r="CZ39" t="e">
            <v>#N/A</v>
          </cell>
          <cell r="DA39" t="e">
            <v>#N/A</v>
          </cell>
          <cell r="DC39" t="e">
            <v>#N/A</v>
          </cell>
        </row>
        <row r="40">
          <cell r="A40" t="str">
            <v>Tenancy</v>
          </cell>
          <cell r="B40">
            <v>36</v>
          </cell>
          <cell r="D40">
            <v>0</v>
          </cell>
          <cell r="E40">
            <v>0</v>
          </cell>
          <cell r="F40">
            <v>0</v>
          </cell>
          <cell r="G40">
            <v>0</v>
          </cell>
          <cell r="H40">
            <v>0</v>
          </cell>
          <cell r="I40">
            <v>0</v>
          </cell>
          <cell r="J40">
            <v>0</v>
          </cell>
          <cell r="K40">
            <v>0</v>
          </cell>
          <cell r="L40">
            <v>0</v>
          </cell>
          <cell r="M40">
            <v>0</v>
          </cell>
          <cell r="N40">
            <v>0</v>
          </cell>
          <cell r="O40">
            <v>0</v>
          </cell>
          <cell r="P40">
            <v>0</v>
          </cell>
          <cell r="R40">
            <v>10</v>
          </cell>
          <cell r="S40">
            <v>2.0161290322580645</v>
          </cell>
          <cell r="T40">
            <v>2.061855670103093</v>
          </cell>
          <cell r="U40" t="e">
            <v>#N/A</v>
          </cell>
          <cell r="W40" t="e">
            <v>#N/A</v>
          </cell>
          <cell r="X40" t="e">
            <v>#N/A</v>
          </cell>
          <cell r="Y40" t="e">
            <v>#N/A</v>
          </cell>
          <cell r="AA40" t="e">
            <v>#N/A</v>
          </cell>
          <cell r="AB40" t="e">
            <v>#N/A</v>
          </cell>
          <cell r="AC40" t="e">
            <v>#N/A</v>
          </cell>
          <cell r="AI40" t="e">
            <v>#N/A</v>
          </cell>
          <cell r="AJ40" t="e">
            <v>#N/A</v>
          </cell>
          <cell r="AL40" t="e">
            <v>#N/A</v>
          </cell>
          <cell r="AN40" t="e">
            <v>#N/A</v>
          </cell>
          <cell r="AO40" t="e">
            <v>#N/A</v>
          </cell>
          <cell r="AP40" t="e">
            <v>#N/A</v>
          </cell>
          <cell r="AT40">
            <v>6.5000099999999996</v>
          </cell>
          <cell r="AU40" t="e">
            <v>#N/A</v>
          </cell>
          <cell r="AV40" t="e">
            <v>#N/A</v>
          </cell>
          <cell r="AW40" t="e">
            <v>#N/A</v>
          </cell>
          <cell r="AX40" t="e">
            <v>#N/A</v>
          </cell>
          <cell r="AY40" t="e">
            <v>#N/A</v>
          </cell>
          <cell r="AZ40" t="e">
            <v>#N/A</v>
          </cell>
          <cell r="BF40" t="str">
            <v>0</v>
          </cell>
          <cell r="BG40" t="e">
            <v>#N/A</v>
          </cell>
          <cell r="BH40" t="e">
            <v>#N/A</v>
          </cell>
          <cell r="BI40" t="e">
            <v>#N/A</v>
          </cell>
          <cell r="BJ40" t="e">
            <v>#N/A</v>
          </cell>
          <cell r="BK40" t="e">
            <v>#N/A</v>
          </cell>
          <cell r="BN40" t="e">
            <v>#N/A</v>
          </cell>
          <cell r="BO40" t="e">
            <v>#N/A</v>
          </cell>
          <cell r="BQ40">
            <v>0</v>
          </cell>
          <cell r="BV40" t="e">
            <v>#N/A</v>
          </cell>
          <cell r="BW40" t="e">
            <v>#N/A</v>
          </cell>
          <cell r="BX40" t="e">
            <v>#N/A</v>
          </cell>
          <cell r="BY40" t="e">
            <v>#N/A</v>
          </cell>
          <cell r="CD40" t="e">
            <v>#N/A</v>
          </cell>
          <cell r="CE40" t="e">
            <v>#N/A</v>
          </cell>
          <cell r="CF40" t="e">
            <v>#N/A</v>
          </cell>
          <cell r="CG40" t="e">
            <v>#N/A</v>
          </cell>
          <cell r="CH40">
            <v>0</v>
          </cell>
          <cell r="CI40">
            <v>0</v>
          </cell>
          <cell r="CJ40">
            <v>0</v>
          </cell>
          <cell r="CK40">
            <v>0</v>
          </cell>
          <cell r="CL40">
            <v>0</v>
          </cell>
          <cell r="CM40">
            <v>10</v>
          </cell>
          <cell r="CN40">
            <v>2.0161290322580645</v>
          </cell>
          <cell r="CO40">
            <v>2.061855670103093</v>
          </cell>
          <cell r="CQ40" t="e">
            <v>#N/A</v>
          </cell>
          <cell r="CX40" t="e">
            <v>#N/A</v>
          </cell>
          <cell r="CY40" t="e">
            <v>#N/A</v>
          </cell>
          <cell r="CZ40" t="e">
            <v>#N/A</v>
          </cell>
          <cell r="DA40" t="e">
            <v>#N/A</v>
          </cell>
          <cell r="DC40" t="e">
            <v>#N/A</v>
          </cell>
        </row>
        <row r="41">
          <cell r="A41" t="str">
            <v>Tenancy</v>
          </cell>
          <cell r="B41">
            <v>37</v>
          </cell>
          <cell r="D41">
            <v>0</v>
          </cell>
          <cell r="E41">
            <v>0</v>
          </cell>
          <cell r="F41">
            <v>0</v>
          </cell>
          <cell r="G41">
            <v>0</v>
          </cell>
          <cell r="H41">
            <v>0</v>
          </cell>
          <cell r="I41">
            <v>0</v>
          </cell>
          <cell r="J41">
            <v>0</v>
          </cell>
          <cell r="K41">
            <v>0</v>
          </cell>
          <cell r="L41">
            <v>0</v>
          </cell>
          <cell r="M41">
            <v>0</v>
          </cell>
          <cell r="N41">
            <v>0</v>
          </cell>
          <cell r="O41">
            <v>0</v>
          </cell>
          <cell r="P41">
            <v>0</v>
          </cell>
          <cell r="R41">
            <v>10</v>
          </cell>
          <cell r="S41">
            <v>2.0161290322580645</v>
          </cell>
          <cell r="T41">
            <v>2.061855670103093</v>
          </cell>
          <cell r="U41" t="e">
            <v>#N/A</v>
          </cell>
          <cell r="W41" t="e">
            <v>#N/A</v>
          </cell>
          <cell r="X41" t="e">
            <v>#N/A</v>
          </cell>
          <cell r="Y41" t="e">
            <v>#N/A</v>
          </cell>
          <cell r="AA41" t="e">
            <v>#N/A</v>
          </cell>
          <cell r="AB41" t="e">
            <v>#N/A</v>
          </cell>
          <cell r="AC41" t="e">
            <v>#N/A</v>
          </cell>
          <cell r="AI41" t="e">
            <v>#N/A</v>
          </cell>
          <cell r="AJ41" t="e">
            <v>#N/A</v>
          </cell>
          <cell r="AL41" t="e">
            <v>#N/A</v>
          </cell>
          <cell r="AN41" t="e">
            <v>#N/A</v>
          </cell>
          <cell r="AO41" t="e">
            <v>#N/A</v>
          </cell>
          <cell r="AP41" t="e">
            <v>#N/A</v>
          </cell>
          <cell r="AT41">
            <v>6.5000099999999996</v>
          </cell>
          <cell r="AU41" t="e">
            <v>#N/A</v>
          </cell>
          <cell r="AV41" t="e">
            <v>#N/A</v>
          </cell>
          <cell r="AW41" t="e">
            <v>#N/A</v>
          </cell>
          <cell r="AX41" t="e">
            <v>#N/A</v>
          </cell>
          <cell r="AY41" t="e">
            <v>#N/A</v>
          </cell>
          <cell r="AZ41" t="e">
            <v>#N/A</v>
          </cell>
          <cell r="BF41" t="str">
            <v>0</v>
          </cell>
          <cell r="BG41" t="e">
            <v>#N/A</v>
          </cell>
          <cell r="BH41" t="e">
            <v>#N/A</v>
          </cell>
          <cell r="BI41" t="e">
            <v>#N/A</v>
          </cell>
          <cell r="BJ41" t="e">
            <v>#N/A</v>
          </cell>
          <cell r="BK41" t="e">
            <v>#N/A</v>
          </cell>
          <cell r="BN41" t="e">
            <v>#N/A</v>
          </cell>
          <cell r="BO41" t="e">
            <v>#N/A</v>
          </cell>
          <cell r="BQ41">
            <v>0</v>
          </cell>
          <cell r="BV41" t="e">
            <v>#N/A</v>
          </cell>
          <cell r="BW41" t="e">
            <v>#N/A</v>
          </cell>
          <cell r="BX41" t="e">
            <v>#N/A</v>
          </cell>
          <cell r="BY41" t="e">
            <v>#N/A</v>
          </cell>
          <cell r="CD41" t="e">
            <v>#N/A</v>
          </cell>
          <cell r="CE41" t="e">
            <v>#N/A</v>
          </cell>
          <cell r="CF41" t="e">
            <v>#N/A</v>
          </cell>
          <cell r="CG41" t="e">
            <v>#N/A</v>
          </cell>
          <cell r="CH41">
            <v>0</v>
          </cell>
          <cell r="CI41">
            <v>0</v>
          </cell>
          <cell r="CJ41">
            <v>0</v>
          </cell>
          <cell r="CK41">
            <v>0</v>
          </cell>
          <cell r="CL41">
            <v>0</v>
          </cell>
          <cell r="CM41">
            <v>10</v>
          </cell>
          <cell r="CN41">
            <v>2.0161290322580645</v>
          </cell>
          <cell r="CO41">
            <v>2.061855670103093</v>
          </cell>
          <cell r="CQ41" t="e">
            <v>#N/A</v>
          </cell>
          <cell r="CX41" t="e">
            <v>#N/A</v>
          </cell>
          <cell r="CY41" t="e">
            <v>#N/A</v>
          </cell>
          <cell r="CZ41" t="e">
            <v>#N/A</v>
          </cell>
          <cell r="DA41" t="e">
            <v>#N/A</v>
          </cell>
          <cell r="DC41" t="e">
            <v>#N/A</v>
          </cell>
        </row>
        <row r="42">
          <cell r="A42" t="str">
            <v>Tenancy</v>
          </cell>
          <cell r="B42">
            <v>38</v>
          </cell>
          <cell r="D42">
            <v>0</v>
          </cell>
          <cell r="E42">
            <v>0</v>
          </cell>
          <cell r="F42">
            <v>0</v>
          </cell>
          <cell r="G42">
            <v>0</v>
          </cell>
          <cell r="H42">
            <v>0</v>
          </cell>
          <cell r="I42">
            <v>0</v>
          </cell>
          <cell r="J42">
            <v>0</v>
          </cell>
          <cell r="K42">
            <v>0</v>
          </cell>
          <cell r="L42">
            <v>0</v>
          </cell>
          <cell r="M42">
            <v>0</v>
          </cell>
          <cell r="N42">
            <v>0</v>
          </cell>
          <cell r="O42">
            <v>0</v>
          </cell>
          <cell r="P42">
            <v>0</v>
          </cell>
          <cell r="R42">
            <v>10</v>
          </cell>
          <cell r="S42">
            <v>2.0161290322580645</v>
          </cell>
          <cell r="T42">
            <v>2.061855670103093</v>
          </cell>
          <cell r="U42" t="e">
            <v>#N/A</v>
          </cell>
          <cell r="W42" t="e">
            <v>#N/A</v>
          </cell>
          <cell r="X42" t="e">
            <v>#N/A</v>
          </cell>
          <cell r="Y42" t="e">
            <v>#N/A</v>
          </cell>
          <cell r="AA42" t="e">
            <v>#N/A</v>
          </cell>
          <cell r="AB42" t="e">
            <v>#N/A</v>
          </cell>
          <cell r="AC42" t="e">
            <v>#N/A</v>
          </cell>
          <cell r="AI42" t="e">
            <v>#N/A</v>
          </cell>
          <cell r="AJ42" t="e">
            <v>#N/A</v>
          </cell>
          <cell r="AL42" t="e">
            <v>#N/A</v>
          </cell>
          <cell r="AN42" t="e">
            <v>#N/A</v>
          </cell>
          <cell r="AO42" t="e">
            <v>#N/A</v>
          </cell>
          <cell r="AP42" t="e">
            <v>#N/A</v>
          </cell>
          <cell r="AT42">
            <v>6.5000099999999996</v>
          </cell>
          <cell r="AU42" t="e">
            <v>#N/A</v>
          </cell>
          <cell r="AV42" t="e">
            <v>#N/A</v>
          </cell>
          <cell r="AW42" t="e">
            <v>#N/A</v>
          </cell>
          <cell r="AX42" t="e">
            <v>#N/A</v>
          </cell>
          <cell r="AY42" t="e">
            <v>#N/A</v>
          </cell>
          <cell r="AZ42" t="e">
            <v>#N/A</v>
          </cell>
          <cell r="BF42" t="str">
            <v>0</v>
          </cell>
          <cell r="BG42" t="e">
            <v>#N/A</v>
          </cell>
          <cell r="BH42" t="e">
            <v>#N/A</v>
          </cell>
          <cell r="BI42" t="e">
            <v>#N/A</v>
          </cell>
          <cell r="BJ42" t="e">
            <v>#N/A</v>
          </cell>
          <cell r="BK42" t="e">
            <v>#N/A</v>
          </cell>
          <cell r="BN42" t="e">
            <v>#N/A</v>
          </cell>
          <cell r="BO42" t="e">
            <v>#N/A</v>
          </cell>
          <cell r="BQ42">
            <v>0</v>
          </cell>
          <cell r="BV42" t="e">
            <v>#N/A</v>
          </cell>
          <cell r="BW42" t="e">
            <v>#N/A</v>
          </cell>
          <cell r="BX42" t="e">
            <v>#N/A</v>
          </cell>
          <cell r="BY42" t="e">
            <v>#N/A</v>
          </cell>
          <cell r="CD42" t="e">
            <v>#N/A</v>
          </cell>
          <cell r="CE42" t="e">
            <v>#N/A</v>
          </cell>
          <cell r="CF42" t="e">
            <v>#N/A</v>
          </cell>
          <cell r="CG42" t="e">
            <v>#N/A</v>
          </cell>
          <cell r="CH42">
            <v>0</v>
          </cell>
          <cell r="CI42">
            <v>0</v>
          </cell>
          <cell r="CJ42">
            <v>0</v>
          </cell>
          <cell r="CK42">
            <v>0</v>
          </cell>
          <cell r="CL42">
            <v>0</v>
          </cell>
          <cell r="CM42">
            <v>10</v>
          </cell>
          <cell r="CN42">
            <v>2.0161290322580645</v>
          </cell>
          <cell r="CO42">
            <v>2.061855670103093</v>
          </cell>
          <cell r="CQ42" t="e">
            <v>#N/A</v>
          </cell>
          <cell r="CX42" t="e">
            <v>#N/A</v>
          </cell>
          <cell r="CY42" t="e">
            <v>#N/A</v>
          </cell>
          <cell r="CZ42" t="e">
            <v>#N/A</v>
          </cell>
          <cell r="DA42" t="e">
            <v>#N/A</v>
          </cell>
          <cell r="DC42" t="e">
            <v>#N/A</v>
          </cell>
        </row>
        <row r="43">
          <cell r="A43" t="str">
            <v>Tenancy</v>
          </cell>
          <cell r="B43">
            <v>39</v>
          </cell>
          <cell r="D43">
            <v>0</v>
          </cell>
          <cell r="E43">
            <v>0</v>
          </cell>
          <cell r="F43">
            <v>0</v>
          </cell>
          <cell r="G43">
            <v>0</v>
          </cell>
          <cell r="H43">
            <v>0</v>
          </cell>
          <cell r="I43">
            <v>0</v>
          </cell>
          <cell r="J43">
            <v>0</v>
          </cell>
          <cell r="K43">
            <v>0</v>
          </cell>
          <cell r="L43">
            <v>0</v>
          </cell>
          <cell r="M43">
            <v>0</v>
          </cell>
          <cell r="N43">
            <v>0</v>
          </cell>
          <cell r="O43">
            <v>0</v>
          </cell>
          <cell r="P43">
            <v>0</v>
          </cell>
          <cell r="R43">
            <v>10</v>
          </cell>
          <cell r="S43">
            <v>2.0161290322580645</v>
          </cell>
          <cell r="T43">
            <v>2.061855670103093</v>
          </cell>
          <cell r="U43" t="e">
            <v>#N/A</v>
          </cell>
          <cell r="W43" t="e">
            <v>#N/A</v>
          </cell>
          <cell r="X43" t="e">
            <v>#N/A</v>
          </cell>
          <cell r="Y43" t="e">
            <v>#N/A</v>
          </cell>
          <cell r="AA43" t="e">
            <v>#N/A</v>
          </cell>
          <cell r="AB43" t="e">
            <v>#N/A</v>
          </cell>
          <cell r="AC43" t="e">
            <v>#N/A</v>
          </cell>
          <cell r="AI43" t="e">
            <v>#N/A</v>
          </cell>
          <cell r="AJ43" t="e">
            <v>#N/A</v>
          </cell>
          <cell r="AL43" t="e">
            <v>#N/A</v>
          </cell>
          <cell r="AN43" t="e">
            <v>#N/A</v>
          </cell>
          <cell r="AO43" t="e">
            <v>#N/A</v>
          </cell>
          <cell r="AP43" t="e">
            <v>#N/A</v>
          </cell>
          <cell r="AT43">
            <v>6.5000099999999996</v>
          </cell>
          <cell r="AU43" t="e">
            <v>#N/A</v>
          </cell>
          <cell r="AV43" t="e">
            <v>#N/A</v>
          </cell>
          <cell r="AW43" t="e">
            <v>#N/A</v>
          </cell>
          <cell r="AX43" t="e">
            <v>#N/A</v>
          </cell>
          <cell r="AY43" t="e">
            <v>#N/A</v>
          </cell>
          <cell r="AZ43" t="e">
            <v>#N/A</v>
          </cell>
          <cell r="BF43" t="str">
            <v>0</v>
          </cell>
          <cell r="BG43" t="e">
            <v>#N/A</v>
          </cell>
          <cell r="BH43" t="e">
            <v>#N/A</v>
          </cell>
          <cell r="BI43" t="e">
            <v>#N/A</v>
          </cell>
          <cell r="BJ43" t="e">
            <v>#N/A</v>
          </cell>
          <cell r="BK43" t="e">
            <v>#N/A</v>
          </cell>
          <cell r="BN43" t="e">
            <v>#N/A</v>
          </cell>
          <cell r="BO43" t="e">
            <v>#N/A</v>
          </cell>
          <cell r="BQ43">
            <v>0</v>
          </cell>
          <cell r="BV43" t="e">
            <v>#N/A</v>
          </cell>
          <cell r="BW43" t="e">
            <v>#N/A</v>
          </cell>
          <cell r="BX43" t="e">
            <v>#N/A</v>
          </cell>
          <cell r="BY43" t="e">
            <v>#N/A</v>
          </cell>
          <cell r="CD43" t="e">
            <v>#N/A</v>
          </cell>
          <cell r="CE43" t="e">
            <v>#N/A</v>
          </cell>
          <cell r="CF43" t="e">
            <v>#N/A</v>
          </cell>
          <cell r="CG43" t="e">
            <v>#N/A</v>
          </cell>
          <cell r="CH43">
            <v>0</v>
          </cell>
          <cell r="CI43">
            <v>0</v>
          </cell>
          <cell r="CJ43">
            <v>0</v>
          </cell>
          <cell r="CK43">
            <v>0</v>
          </cell>
          <cell r="CL43">
            <v>0</v>
          </cell>
          <cell r="CM43">
            <v>10</v>
          </cell>
          <cell r="CN43">
            <v>2.0161290322580645</v>
          </cell>
          <cell r="CO43">
            <v>2.061855670103093</v>
          </cell>
          <cell r="CQ43" t="e">
            <v>#N/A</v>
          </cell>
          <cell r="CX43" t="e">
            <v>#N/A</v>
          </cell>
          <cell r="CY43" t="e">
            <v>#N/A</v>
          </cell>
          <cell r="CZ43" t="e">
            <v>#N/A</v>
          </cell>
          <cell r="DA43" t="e">
            <v>#N/A</v>
          </cell>
          <cell r="DC43" t="e">
            <v>#N/A</v>
          </cell>
        </row>
        <row r="44">
          <cell r="A44" t="str">
            <v>Tenancy</v>
          </cell>
          <cell r="B44">
            <v>40</v>
          </cell>
          <cell r="D44">
            <v>0</v>
          </cell>
          <cell r="E44">
            <v>0</v>
          </cell>
          <cell r="F44">
            <v>0</v>
          </cell>
          <cell r="G44">
            <v>0</v>
          </cell>
          <cell r="H44">
            <v>0</v>
          </cell>
          <cell r="I44">
            <v>0</v>
          </cell>
          <cell r="J44">
            <v>0</v>
          </cell>
          <cell r="K44">
            <v>0</v>
          </cell>
          <cell r="L44">
            <v>0</v>
          </cell>
          <cell r="M44">
            <v>0</v>
          </cell>
          <cell r="N44">
            <v>0</v>
          </cell>
          <cell r="O44">
            <v>0</v>
          </cell>
          <cell r="P44">
            <v>0</v>
          </cell>
          <cell r="R44">
            <v>10</v>
          </cell>
          <cell r="S44">
            <v>2.0161290322580645</v>
          </cell>
          <cell r="T44">
            <v>2.061855670103093</v>
          </cell>
          <cell r="U44" t="e">
            <v>#N/A</v>
          </cell>
          <cell r="W44" t="e">
            <v>#N/A</v>
          </cell>
          <cell r="X44" t="e">
            <v>#N/A</v>
          </cell>
          <cell r="Y44" t="e">
            <v>#N/A</v>
          </cell>
          <cell r="AA44" t="e">
            <v>#N/A</v>
          </cell>
          <cell r="AB44" t="e">
            <v>#N/A</v>
          </cell>
          <cell r="AC44" t="e">
            <v>#N/A</v>
          </cell>
          <cell r="AI44" t="e">
            <v>#N/A</v>
          </cell>
          <cell r="AJ44" t="e">
            <v>#N/A</v>
          </cell>
          <cell r="AL44" t="e">
            <v>#N/A</v>
          </cell>
          <cell r="AN44" t="e">
            <v>#N/A</v>
          </cell>
          <cell r="AO44" t="e">
            <v>#N/A</v>
          </cell>
          <cell r="AP44" t="e">
            <v>#N/A</v>
          </cell>
          <cell r="AT44">
            <v>6.5000099999999996</v>
          </cell>
          <cell r="AU44" t="e">
            <v>#N/A</v>
          </cell>
          <cell r="AV44" t="e">
            <v>#N/A</v>
          </cell>
          <cell r="AW44" t="e">
            <v>#N/A</v>
          </cell>
          <cell r="AX44" t="e">
            <v>#N/A</v>
          </cell>
          <cell r="AY44" t="e">
            <v>#N/A</v>
          </cell>
          <cell r="AZ44" t="e">
            <v>#N/A</v>
          </cell>
          <cell r="BF44" t="str">
            <v>0</v>
          </cell>
          <cell r="BG44" t="e">
            <v>#N/A</v>
          </cell>
          <cell r="BH44" t="e">
            <v>#N/A</v>
          </cell>
          <cell r="BI44" t="e">
            <v>#N/A</v>
          </cell>
          <cell r="BJ44" t="e">
            <v>#N/A</v>
          </cell>
          <cell r="BK44" t="e">
            <v>#N/A</v>
          </cell>
          <cell r="BN44" t="e">
            <v>#N/A</v>
          </cell>
          <cell r="BO44" t="e">
            <v>#N/A</v>
          </cell>
          <cell r="BQ44">
            <v>0</v>
          </cell>
          <cell r="BV44" t="e">
            <v>#N/A</v>
          </cell>
          <cell r="BW44" t="e">
            <v>#N/A</v>
          </cell>
          <cell r="BX44" t="e">
            <v>#N/A</v>
          </cell>
          <cell r="BY44" t="e">
            <v>#N/A</v>
          </cell>
          <cell r="CD44" t="e">
            <v>#N/A</v>
          </cell>
          <cell r="CE44" t="e">
            <v>#N/A</v>
          </cell>
          <cell r="CF44" t="e">
            <v>#N/A</v>
          </cell>
          <cell r="CG44" t="e">
            <v>#N/A</v>
          </cell>
          <cell r="CH44">
            <v>0</v>
          </cell>
          <cell r="CI44">
            <v>0</v>
          </cell>
          <cell r="CJ44">
            <v>0</v>
          </cell>
          <cell r="CK44">
            <v>0</v>
          </cell>
          <cell r="CL44">
            <v>0</v>
          </cell>
          <cell r="CM44">
            <v>10</v>
          </cell>
          <cell r="CN44">
            <v>2.0161290322580645</v>
          </cell>
          <cell r="CO44">
            <v>2.061855670103093</v>
          </cell>
          <cell r="CQ44" t="e">
            <v>#N/A</v>
          </cell>
          <cell r="CX44" t="e">
            <v>#N/A</v>
          </cell>
          <cell r="CY44" t="e">
            <v>#N/A</v>
          </cell>
          <cell r="CZ44" t="e">
            <v>#N/A</v>
          </cell>
          <cell r="DA44" t="e">
            <v>#N/A</v>
          </cell>
          <cell r="DC44" t="e">
            <v>#N/A</v>
          </cell>
        </row>
        <row r="45">
          <cell r="A45" t="str">
            <v>Tenancy</v>
          </cell>
          <cell r="B45">
            <v>41</v>
          </cell>
          <cell r="D45">
            <v>0</v>
          </cell>
          <cell r="E45">
            <v>0</v>
          </cell>
          <cell r="F45">
            <v>0</v>
          </cell>
          <cell r="G45">
            <v>0</v>
          </cell>
          <cell r="H45">
            <v>0</v>
          </cell>
          <cell r="I45">
            <v>0</v>
          </cell>
          <cell r="J45">
            <v>0</v>
          </cell>
          <cell r="K45">
            <v>0</v>
          </cell>
          <cell r="L45">
            <v>0</v>
          </cell>
          <cell r="M45">
            <v>0</v>
          </cell>
          <cell r="N45">
            <v>0</v>
          </cell>
          <cell r="O45">
            <v>0</v>
          </cell>
          <cell r="P45">
            <v>0</v>
          </cell>
          <cell r="R45">
            <v>10</v>
          </cell>
          <cell r="S45">
            <v>2.0161290322580645</v>
          </cell>
          <cell r="T45">
            <v>2.061855670103093</v>
          </cell>
          <cell r="U45" t="e">
            <v>#N/A</v>
          </cell>
          <cell r="W45" t="e">
            <v>#N/A</v>
          </cell>
          <cell r="X45" t="e">
            <v>#N/A</v>
          </cell>
          <cell r="Y45" t="e">
            <v>#N/A</v>
          </cell>
          <cell r="AA45" t="e">
            <v>#N/A</v>
          </cell>
          <cell r="AB45" t="e">
            <v>#N/A</v>
          </cell>
          <cell r="AC45" t="e">
            <v>#N/A</v>
          </cell>
          <cell r="AI45" t="e">
            <v>#N/A</v>
          </cell>
          <cell r="AJ45" t="e">
            <v>#N/A</v>
          </cell>
          <cell r="AL45" t="e">
            <v>#N/A</v>
          </cell>
          <cell r="AN45" t="e">
            <v>#N/A</v>
          </cell>
          <cell r="AO45" t="e">
            <v>#N/A</v>
          </cell>
          <cell r="AP45" t="e">
            <v>#N/A</v>
          </cell>
          <cell r="AT45">
            <v>6.5000099999999996</v>
          </cell>
          <cell r="AU45" t="e">
            <v>#N/A</v>
          </cell>
          <cell r="AV45" t="e">
            <v>#N/A</v>
          </cell>
          <cell r="AW45" t="e">
            <v>#N/A</v>
          </cell>
          <cell r="AX45" t="e">
            <v>#N/A</v>
          </cell>
          <cell r="AY45" t="e">
            <v>#N/A</v>
          </cell>
          <cell r="AZ45" t="e">
            <v>#N/A</v>
          </cell>
          <cell r="BF45" t="str">
            <v>0</v>
          </cell>
          <cell r="BG45" t="e">
            <v>#N/A</v>
          </cell>
          <cell r="BH45" t="e">
            <v>#N/A</v>
          </cell>
          <cell r="BI45" t="e">
            <v>#N/A</v>
          </cell>
          <cell r="BJ45" t="e">
            <v>#N/A</v>
          </cell>
          <cell r="BK45" t="e">
            <v>#N/A</v>
          </cell>
          <cell r="BN45" t="e">
            <v>#N/A</v>
          </cell>
          <cell r="BO45" t="e">
            <v>#N/A</v>
          </cell>
          <cell r="BQ45">
            <v>0</v>
          </cell>
          <cell r="BV45" t="e">
            <v>#N/A</v>
          </cell>
          <cell r="BW45" t="e">
            <v>#N/A</v>
          </cell>
          <cell r="BX45" t="e">
            <v>#N/A</v>
          </cell>
          <cell r="BY45" t="e">
            <v>#N/A</v>
          </cell>
          <cell r="CD45" t="e">
            <v>#N/A</v>
          </cell>
          <cell r="CE45" t="e">
            <v>#N/A</v>
          </cell>
          <cell r="CF45" t="e">
            <v>#N/A</v>
          </cell>
          <cell r="CG45" t="e">
            <v>#N/A</v>
          </cell>
          <cell r="CH45">
            <v>0</v>
          </cell>
          <cell r="CI45">
            <v>0</v>
          </cell>
          <cell r="CJ45">
            <v>0</v>
          </cell>
          <cell r="CK45">
            <v>0</v>
          </cell>
          <cell r="CL45">
            <v>0</v>
          </cell>
          <cell r="CM45">
            <v>10</v>
          </cell>
          <cell r="CN45">
            <v>2.0161290322580645</v>
          </cell>
          <cell r="CO45">
            <v>2.061855670103093</v>
          </cell>
          <cell r="CQ45" t="e">
            <v>#N/A</v>
          </cell>
          <cell r="CX45" t="e">
            <v>#N/A</v>
          </cell>
          <cell r="CY45" t="e">
            <v>#N/A</v>
          </cell>
          <cell r="CZ45" t="e">
            <v>#N/A</v>
          </cell>
          <cell r="DA45" t="e">
            <v>#N/A</v>
          </cell>
          <cell r="DC45" t="e">
            <v>#N/A</v>
          </cell>
        </row>
        <row r="46">
          <cell r="A46" t="str">
            <v>Tenancy</v>
          </cell>
          <cell r="B46">
            <v>42</v>
          </cell>
          <cell r="D46">
            <v>0</v>
          </cell>
          <cell r="E46">
            <v>0</v>
          </cell>
          <cell r="F46">
            <v>0</v>
          </cell>
          <cell r="G46">
            <v>0</v>
          </cell>
          <cell r="H46">
            <v>0</v>
          </cell>
          <cell r="I46">
            <v>0</v>
          </cell>
          <cell r="J46">
            <v>0</v>
          </cell>
          <cell r="K46">
            <v>0</v>
          </cell>
          <cell r="L46">
            <v>0</v>
          </cell>
          <cell r="M46">
            <v>0</v>
          </cell>
          <cell r="N46">
            <v>0</v>
          </cell>
          <cell r="O46">
            <v>0</v>
          </cell>
          <cell r="P46">
            <v>0</v>
          </cell>
          <cell r="R46">
            <v>10</v>
          </cell>
          <cell r="S46">
            <v>2.0161290322580645</v>
          </cell>
          <cell r="T46">
            <v>2.061855670103093</v>
          </cell>
          <cell r="U46" t="e">
            <v>#N/A</v>
          </cell>
          <cell r="W46" t="e">
            <v>#N/A</v>
          </cell>
          <cell r="X46" t="e">
            <v>#N/A</v>
          </cell>
          <cell r="Y46" t="e">
            <v>#N/A</v>
          </cell>
          <cell r="AA46" t="e">
            <v>#N/A</v>
          </cell>
          <cell r="AB46" t="e">
            <v>#N/A</v>
          </cell>
          <cell r="AC46" t="e">
            <v>#N/A</v>
          </cell>
          <cell r="AI46" t="e">
            <v>#N/A</v>
          </cell>
          <cell r="AJ46" t="e">
            <v>#N/A</v>
          </cell>
          <cell r="AL46" t="e">
            <v>#N/A</v>
          </cell>
          <cell r="AN46" t="e">
            <v>#N/A</v>
          </cell>
          <cell r="AO46" t="e">
            <v>#N/A</v>
          </cell>
          <cell r="AP46" t="e">
            <v>#N/A</v>
          </cell>
          <cell r="AT46">
            <v>6.5000099999999996</v>
          </cell>
          <cell r="AU46" t="e">
            <v>#N/A</v>
          </cell>
          <cell r="AV46" t="e">
            <v>#N/A</v>
          </cell>
          <cell r="AW46" t="e">
            <v>#N/A</v>
          </cell>
          <cell r="AX46" t="e">
            <v>#N/A</v>
          </cell>
          <cell r="AY46" t="e">
            <v>#N/A</v>
          </cell>
          <cell r="AZ46" t="e">
            <v>#N/A</v>
          </cell>
          <cell r="BF46" t="str">
            <v>0</v>
          </cell>
          <cell r="BG46" t="e">
            <v>#N/A</v>
          </cell>
          <cell r="BH46" t="e">
            <v>#N/A</v>
          </cell>
          <cell r="BI46" t="e">
            <v>#N/A</v>
          </cell>
          <cell r="BJ46" t="e">
            <v>#N/A</v>
          </cell>
          <cell r="BK46" t="e">
            <v>#N/A</v>
          </cell>
          <cell r="BN46" t="e">
            <v>#N/A</v>
          </cell>
          <cell r="BO46" t="e">
            <v>#N/A</v>
          </cell>
          <cell r="BQ46">
            <v>0</v>
          </cell>
          <cell r="BV46" t="e">
            <v>#N/A</v>
          </cell>
          <cell r="BW46" t="e">
            <v>#N/A</v>
          </cell>
          <cell r="BX46" t="e">
            <v>#N/A</v>
          </cell>
          <cell r="BY46" t="e">
            <v>#N/A</v>
          </cell>
          <cell r="CD46" t="e">
            <v>#N/A</v>
          </cell>
          <cell r="CE46" t="e">
            <v>#N/A</v>
          </cell>
          <cell r="CF46" t="e">
            <v>#N/A</v>
          </cell>
          <cell r="CG46" t="e">
            <v>#N/A</v>
          </cell>
          <cell r="CH46">
            <v>0</v>
          </cell>
          <cell r="CI46">
            <v>0</v>
          </cell>
          <cell r="CJ46">
            <v>0</v>
          </cell>
          <cell r="CK46">
            <v>0</v>
          </cell>
          <cell r="CL46">
            <v>0</v>
          </cell>
          <cell r="CM46">
            <v>10</v>
          </cell>
          <cell r="CN46">
            <v>2.0161290322580645</v>
          </cell>
          <cell r="CO46">
            <v>2.061855670103093</v>
          </cell>
          <cell r="CQ46" t="e">
            <v>#N/A</v>
          </cell>
          <cell r="CX46" t="e">
            <v>#N/A</v>
          </cell>
          <cell r="CY46" t="e">
            <v>#N/A</v>
          </cell>
          <cell r="CZ46" t="e">
            <v>#N/A</v>
          </cell>
          <cell r="DA46" t="e">
            <v>#N/A</v>
          </cell>
          <cell r="DC46" t="e">
            <v>#N/A</v>
          </cell>
        </row>
        <row r="47">
          <cell r="A47" t="str">
            <v>Tenancy</v>
          </cell>
          <cell r="B47">
            <v>43</v>
          </cell>
          <cell r="D47">
            <v>0</v>
          </cell>
          <cell r="E47">
            <v>0</v>
          </cell>
          <cell r="F47">
            <v>0</v>
          </cell>
          <cell r="G47">
            <v>0</v>
          </cell>
          <cell r="H47">
            <v>0</v>
          </cell>
          <cell r="I47">
            <v>0</v>
          </cell>
          <cell r="J47">
            <v>0</v>
          </cell>
          <cell r="K47">
            <v>0</v>
          </cell>
          <cell r="L47">
            <v>0</v>
          </cell>
          <cell r="M47">
            <v>0</v>
          </cell>
          <cell r="N47">
            <v>0</v>
          </cell>
          <cell r="O47">
            <v>0</v>
          </cell>
          <cell r="P47">
            <v>0</v>
          </cell>
          <cell r="R47">
            <v>10</v>
          </cell>
          <cell r="S47">
            <v>2.0161290322580645</v>
          </cell>
          <cell r="T47">
            <v>2.061855670103093</v>
          </cell>
          <cell r="U47" t="e">
            <v>#N/A</v>
          </cell>
          <cell r="W47" t="e">
            <v>#N/A</v>
          </cell>
          <cell r="X47" t="e">
            <v>#N/A</v>
          </cell>
          <cell r="Y47" t="e">
            <v>#N/A</v>
          </cell>
          <cell r="AA47" t="e">
            <v>#N/A</v>
          </cell>
          <cell r="AB47" t="e">
            <v>#N/A</v>
          </cell>
          <cell r="AC47" t="e">
            <v>#N/A</v>
          </cell>
          <cell r="AI47" t="e">
            <v>#N/A</v>
          </cell>
          <cell r="AJ47" t="e">
            <v>#N/A</v>
          </cell>
          <cell r="AL47" t="e">
            <v>#N/A</v>
          </cell>
          <cell r="AN47" t="e">
            <v>#N/A</v>
          </cell>
          <cell r="AO47" t="e">
            <v>#N/A</v>
          </cell>
          <cell r="AP47" t="e">
            <v>#N/A</v>
          </cell>
          <cell r="AT47">
            <v>6.5000099999999996</v>
          </cell>
          <cell r="AU47" t="e">
            <v>#N/A</v>
          </cell>
          <cell r="AV47" t="e">
            <v>#N/A</v>
          </cell>
          <cell r="AW47" t="e">
            <v>#N/A</v>
          </cell>
          <cell r="AX47" t="e">
            <v>#N/A</v>
          </cell>
          <cell r="AY47" t="e">
            <v>#N/A</v>
          </cell>
          <cell r="AZ47" t="e">
            <v>#N/A</v>
          </cell>
          <cell r="BF47" t="str">
            <v>0</v>
          </cell>
          <cell r="BG47" t="e">
            <v>#N/A</v>
          </cell>
          <cell r="BH47" t="e">
            <v>#N/A</v>
          </cell>
          <cell r="BI47" t="e">
            <v>#N/A</v>
          </cell>
          <cell r="BJ47" t="e">
            <v>#N/A</v>
          </cell>
          <cell r="BK47" t="e">
            <v>#N/A</v>
          </cell>
          <cell r="BN47" t="e">
            <v>#N/A</v>
          </cell>
          <cell r="BO47" t="e">
            <v>#N/A</v>
          </cell>
          <cell r="BQ47">
            <v>0</v>
          </cell>
          <cell r="BV47" t="e">
            <v>#N/A</v>
          </cell>
          <cell r="BW47" t="e">
            <v>#N/A</v>
          </cell>
          <cell r="BX47" t="e">
            <v>#N/A</v>
          </cell>
          <cell r="BY47" t="e">
            <v>#N/A</v>
          </cell>
          <cell r="CD47" t="e">
            <v>#N/A</v>
          </cell>
          <cell r="CE47" t="e">
            <v>#N/A</v>
          </cell>
          <cell r="CF47" t="e">
            <v>#N/A</v>
          </cell>
          <cell r="CG47" t="e">
            <v>#N/A</v>
          </cell>
          <cell r="CH47">
            <v>0</v>
          </cell>
          <cell r="CI47">
            <v>0</v>
          </cell>
          <cell r="CJ47">
            <v>0</v>
          </cell>
          <cell r="CK47">
            <v>0</v>
          </cell>
          <cell r="CL47">
            <v>0</v>
          </cell>
          <cell r="CM47">
            <v>10</v>
          </cell>
          <cell r="CN47">
            <v>2.0161290322580645</v>
          </cell>
          <cell r="CO47">
            <v>2.061855670103093</v>
          </cell>
          <cell r="CQ47" t="e">
            <v>#N/A</v>
          </cell>
          <cell r="CX47" t="e">
            <v>#N/A</v>
          </cell>
          <cell r="CY47" t="e">
            <v>#N/A</v>
          </cell>
          <cell r="CZ47" t="e">
            <v>#N/A</v>
          </cell>
          <cell r="DA47" t="e">
            <v>#N/A</v>
          </cell>
          <cell r="DC47" t="e">
            <v>#N/A</v>
          </cell>
        </row>
        <row r="48">
          <cell r="A48" t="str">
            <v>Tenancy</v>
          </cell>
          <cell r="B48">
            <v>44</v>
          </cell>
          <cell r="D48">
            <v>0</v>
          </cell>
          <cell r="E48">
            <v>0</v>
          </cell>
          <cell r="F48">
            <v>0</v>
          </cell>
          <cell r="G48">
            <v>0</v>
          </cell>
          <cell r="H48">
            <v>0</v>
          </cell>
          <cell r="I48">
            <v>0</v>
          </cell>
          <cell r="J48">
            <v>0</v>
          </cell>
          <cell r="K48">
            <v>0</v>
          </cell>
          <cell r="L48">
            <v>0</v>
          </cell>
          <cell r="M48">
            <v>0</v>
          </cell>
          <cell r="N48">
            <v>0</v>
          </cell>
          <cell r="O48">
            <v>0</v>
          </cell>
          <cell r="P48">
            <v>0</v>
          </cell>
          <cell r="R48">
            <v>10</v>
          </cell>
          <cell r="S48">
            <v>2.0161290322580645</v>
          </cell>
          <cell r="T48">
            <v>2.061855670103093</v>
          </cell>
          <cell r="U48" t="e">
            <v>#N/A</v>
          </cell>
          <cell r="W48" t="e">
            <v>#N/A</v>
          </cell>
          <cell r="X48" t="e">
            <v>#N/A</v>
          </cell>
          <cell r="Y48" t="e">
            <v>#N/A</v>
          </cell>
          <cell r="AA48" t="e">
            <v>#N/A</v>
          </cell>
          <cell r="AB48" t="e">
            <v>#N/A</v>
          </cell>
          <cell r="AC48" t="e">
            <v>#N/A</v>
          </cell>
          <cell r="AI48" t="e">
            <v>#N/A</v>
          </cell>
          <cell r="AJ48" t="e">
            <v>#N/A</v>
          </cell>
          <cell r="AL48" t="e">
            <v>#N/A</v>
          </cell>
          <cell r="AN48" t="e">
            <v>#N/A</v>
          </cell>
          <cell r="AO48" t="e">
            <v>#N/A</v>
          </cell>
          <cell r="AP48" t="e">
            <v>#N/A</v>
          </cell>
          <cell r="AT48">
            <v>6.5000099999999996</v>
          </cell>
          <cell r="AU48" t="e">
            <v>#N/A</v>
          </cell>
          <cell r="AV48" t="e">
            <v>#N/A</v>
          </cell>
          <cell r="AW48" t="e">
            <v>#N/A</v>
          </cell>
          <cell r="AX48" t="e">
            <v>#N/A</v>
          </cell>
          <cell r="AY48" t="e">
            <v>#N/A</v>
          </cell>
          <cell r="AZ48" t="e">
            <v>#N/A</v>
          </cell>
          <cell r="BF48" t="str">
            <v>0</v>
          </cell>
          <cell r="BG48" t="e">
            <v>#N/A</v>
          </cell>
          <cell r="BH48" t="e">
            <v>#N/A</v>
          </cell>
          <cell r="BI48" t="e">
            <v>#N/A</v>
          </cell>
          <cell r="BJ48" t="e">
            <v>#N/A</v>
          </cell>
          <cell r="BK48" t="e">
            <v>#N/A</v>
          </cell>
          <cell r="BN48" t="e">
            <v>#N/A</v>
          </cell>
          <cell r="BO48" t="e">
            <v>#N/A</v>
          </cell>
          <cell r="BQ48">
            <v>0</v>
          </cell>
          <cell r="BV48" t="e">
            <v>#N/A</v>
          </cell>
          <cell r="BW48" t="e">
            <v>#N/A</v>
          </cell>
          <cell r="BX48" t="e">
            <v>#N/A</v>
          </cell>
          <cell r="BY48" t="e">
            <v>#N/A</v>
          </cell>
          <cell r="CD48" t="e">
            <v>#N/A</v>
          </cell>
          <cell r="CE48" t="e">
            <v>#N/A</v>
          </cell>
          <cell r="CF48" t="e">
            <v>#N/A</v>
          </cell>
          <cell r="CG48" t="e">
            <v>#N/A</v>
          </cell>
          <cell r="CH48">
            <v>0</v>
          </cell>
          <cell r="CI48">
            <v>0</v>
          </cell>
          <cell r="CJ48">
            <v>0</v>
          </cell>
          <cell r="CK48">
            <v>0</v>
          </cell>
          <cell r="CL48">
            <v>0</v>
          </cell>
          <cell r="CM48">
            <v>10</v>
          </cell>
          <cell r="CN48">
            <v>2.0161290322580645</v>
          </cell>
          <cell r="CO48">
            <v>2.061855670103093</v>
          </cell>
          <cell r="CQ48" t="e">
            <v>#N/A</v>
          </cell>
          <cell r="CX48" t="e">
            <v>#N/A</v>
          </cell>
          <cell r="CY48" t="e">
            <v>#N/A</v>
          </cell>
          <cell r="CZ48" t="e">
            <v>#N/A</v>
          </cell>
          <cell r="DA48" t="e">
            <v>#N/A</v>
          </cell>
          <cell r="DC48" t="e">
            <v>#N/A</v>
          </cell>
        </row>
        <row r="49">
          <cell r="A49" t="str">
            <v>Tenancy</v>
          </cell>
          <cell r="B49">
            <v>45</v>
          </cell>
          <cell r="D49">
            <v>0</v>
          </cell>
          <cell r="E49">
            <v>0</v>
          </cell>
          <cell r="F49">
            <v>0</v>
          </cell>
          <cell r="G49">
            <v>0</v>
          </cell>
          <cell r="H49">
            <v>0</v>
          </cell>
          <cell r="I49">
            <v>0</v>
          </cell>
          <cell r="J49">
            <v>0</v>
          </cell>
          <cell r="K49">
            <v>0</v>
          </cell>
          <cell r="L49">
            <v>0</v>
          </cell>
          <cell r="M49">
            <v>0</v>
          </cell>
          <cell r="N49">
            <v>0</v>
          </cell>
          <cell r="O49">
            <v>0</v>
          </cell>
          <cell r="P49">
            <v>0</v>
          </cell>
          <cell r="R49">
            <v>10</v>
          </cell>
          <cell r="S49">
            <v>2.0161290322580645</v>
          </cell>
          <cell r="T49">
            <v>2.061855670103093</v>
          </cell>
          <cell r="U49" t="e">
            <v>#N/A</v>
          </cell>
          <cell r="W49" t="e">
            <v>#N/A</v>
          </cell>
          <cell r="X49" t="e">
            <v>#N/A</v>
          </cell>
          <cell r="Y49" t="e">
            <v>#N/A</v>
          </cell>
          <cell r="AA49" t="e">
            <v>#N/A</v>
          </cell>
          <cell r="AB49" t="e">
            <v>#N/A</v>
          </cell>
          <cell r="AC49" t="e">
            <v>#N/A</v>
          </cell>
          <cell r="AI49" t="e">
            <v>#N/A</v>
          </cell>
          <cell r="AJ49" t="e">
            <v>#N/A</v>
          </cell>
          <cell r="AL49" t="e">
            <v>#N/A</v>
          </cell>
          <cell r="AN49" t="e">
            <v>#N/A</v>
          </cell>
          <cell r="AO49" t="e">
            <v>#N/A</v>
          </cell>
          <cell r="AP49" t="e">
            <v>#N/A</v>
          </cell>
          <cell r="AT49">
            <v>6.5000099999999996</v>
          </cell>
          <cell r="AU49" t="e">
            <v>#N/A</v>
          </cell>
          <cell r="AV49" t="e">
            <v>#N/A</v>
          </cell>
          <cell r="AW49" t="e">
            <v>#N/A</v>
          </cell>
          <cell r="AX49" t="e">
            <v>#N/A</v>
          </cell>
          <cell r="AY49" t="e">
            <v>#N/A</v>
          </cell>
          <cell r="AZ49" t="e">
            <v>#N/A</v>
          </cell>
          <cell r="BF49" t="str">
            <v>0</v>
          </cell>
          <cell r="BG49" t="e">
            <v>#N/A</v>
          </cell>
          <cell r="BH49" t="e">
            <v>#N/A</v>
          </cell>
          <cell r="BI49" t="e">
            <v>#N/A</v>
          </cell>
          <cell r="BJ49" t="e">
            <v>#N/A</v>
          </cell>
          <cell r="BK49" t="e">
            <v>#N/A</v>
          </cell>
          <cell r="BN49" t="e">
            <v>#N/A</v>
          </cell>
          <cell r="BO49" t="e">
            <v>#N/A</v>
          </cell>
          <cell r="BQ49">
            <v>0</v>
          </cell>
          <cell r="BV49" t="e">
            <v>#N/A</v>
          </cell>
          <cell r="BW49" t="e">
            <v>#N/A</v>
          </cell>
          <cell r="BX49" t="e">
            <v>#N/A</v>
          </cell>
          <cell r="BY49" t="e">
            <v>#N/A</v>
          </cell>
          <cell r="CD49" t="e">
            <v>#N/A</v>
          </cell>
          <cell r="CE49" t="e">
            <v>#N/A</v>
          </cell>
          <cell r="CF49" t="e">
            <v>#N/A</v>
          </cell>
          <cell r="CG49" t="e">
            <v>#N/A</v>
          </cell>
          <cell r="CH49">
            <v>0</v>
          </cell>
          <cell r="CI49">
            <v>0</v>
          </cell>
          <cell r="CJ49">
            <v>0</v>
          </cell>
          <cell r="CK49">
            <v>0</v>
          </cell>
          <cell r="CL49">
            <v>0</v>
          </cell>
          <cell r="CM49">
            <v>10</v>
          </cell>
          <cell r="CN49">
            <v>2.0161290322580645</v>
          </cell>
          <cell r="CO49">
            <v>2.061855670103093</v>
          </cell>
          <cell r="CQ49" t="e">
            <v>#N/A</v>
          </cell>
          <cell r="CX49" t="e">
            <v>#N/A</v>
          </cell>
          <cell r="CY49" t="e">
            <v>#N/A</v>
          </cell>
          <cell r="CZ49" t="e">
            <v>#N/A</v>
          </cell>
          <cell r="DA49" t="e">
            <v>#N/A</v>
          </cell>
          <cell r="DC49" t="e">
            <v>#N/A</v>
          </cell>
        </row>
        <row r="50">
          <cell r="A50" t="str">
            <v>Tenancy</v>
          </cell>
          <cell r="B50">
            <v>46</v>
          </cell>
          <cell r="D50">
            <v>0</v>
          </cell>
          <cell r="E50">
            <v>0</v>
          </cell>
          <cell r="F50">
            <v>0</v>
          </cell>
          <cell r="G50">
            <v>0</v>
          </cell>
          <cell r="H50">
            <v>0</v>
          </cell>
          <cell r="I50">
            <v>0</v>
          </cell>
          <cell r="J50">
            <v>0</v>
          </cell>
          <cell r="K50">
            <v>0</v>
          </cell>
          <cell r="L50">
            <v>0</v>
          </cell>
          <cell r="M50">
            <v>0</v>
          </cell>
          <cell r="N50">
            <v>0</v>
          </cell>
          <cell r="O50">
            <v>0</v>
          </cell>
          <cell r="P50">
            <v>0</v>
          </cell>
          <cell r="R50">
            <v>10</v>
          </cell>
          <cell r="S50">
            <v>2.0161290322580645</v>
          </cell>
          <cell r="T50">
            <v>2.061855670103093</v>
          </cell>
          <cell r="U50" t="e">
            <v>#N/A</v>
          </cell>
          <cell r="W50" t="e">
            <v>#N/A</v>
          </cell>
          <cell r="X50" t="e">
            <v>#N/A</v>
          </cell>
          <cell r="Y50" t="e">
            <v>#N/A</v>
          </cell>
          <cell r="AA50" t="e">
            <v>#N/A</v>
          </cell>
          <cell r="AB50" t="e">
            <v>#N/A</v>
          </cell>
          <cell r="AC50" t="e">
            <v>#N/A</v>
          </cell>
          <cell r="AI50" t="e">
            <v>#N/A</v>
          </cell>
          <cell r="AJ50" t="e">
            <v>#N/A</v>
          </cell>
          <cell r="AL50" t="e">
            <v>#N/A</v>
          </cell>
          <cell r="AN50" t="e">
            <v>#N/A</v>
          </cell>
          <cell r="AO50" t="e">
            <v>#N/A</v>
          </cell>
          <cell r="AP50" t="e">
            <v>#N/A</v>
          </cell>
          <cell r="AT50">
            <v>6.5000099999999996</v>
          </cell>
          <cell r="AU50" t="e">
            <v>#N/A</v>
          </cell>
          <cell r="AV50" t="e">
            <v>#N/A</v>
          </cell>
          <cell r="AW50" t="e">
            <v>#N/A</v>
          </cell>
          <cell r="AX50" t="e">
            <v>#N/A</v>
          </cell>
          <cell r="AY50" t="e">
            <v>#N/A</v>
          </cell>
          <cell r="AZ50" t="e">
            <v>#N/A</v>
          </cell>
          <cell r="BF50" t="str">
            <v>0</v>
          </cell>
          <cell r="BG50" t="e">
            <v>#N/A</v>
          </cell>
          <cell r="BH50" t="e">
            <v>#N/A</v>
          </cell>
          <cell r="BI50" t="e">
            <v>#N/A</v>
          </cell>
          <cell r="BJ50" t="e">
            <v>#N/A</v>
          </cell>
          <cell r="BK50" t="e">
            <v>#N/A</v>
          </cell>
          <cell r="BN50" t="e">
            <v>#N/A</v>
          </cell>
          <cell r="BO50" t="e">
            <v>#N/A</v>
          </cell>
          <cell r="BQ50">
            <v>0</v>
          </cell>
          <cell r="BV50" t="e">
            <v>#N/A</v>
          </cell>
          <cell r="BW50" t="e">
            <v>#N/A</v>
          </cell>
          <cell r="BX50" t="e">
            <v>#N/A</v>
          </cell>
          <cell r="BY50" t="e">
            <v>#N/A</v>
          </cell>
          <cell r="CD50" t="e">
            <v>#N/A</v>
          </cell>
          <cell r="CE50" t="e">
            <v>#N/A</v>
          </cell>
          <cell r="CF50" t="e">
            <v>#N/A</v>
          </cell>
          <cell r="CG50" t="e">
            <v>#N/A</v>
          </cell>
          <cell r="CH50">
            <v>0</v>
          </cell>
          <cell r="CI50">
            <v>0</v>
          </cell>
          <cell r="CJ50">
            <v>0</v>
          </cell>
          <cell r="CK50">
            <v>0</v>
          </cell>
          <cell r="CL50">
            <v>0</v>
          </cell>
          <cell r="CM50">
            <v>10</v>
          </cell>
          <cell r="CN50">
            <v>2.0161290322580645</v>
          </cell>
          <cell r="CO50">
            <v>2.061855670103093</v>
          </cell>
          <cell r="CQ50" t="e">
            <v>#N/A</v>
          </cell>
          <cell r="CX50" t="e">
            <v>#N/A</v>
          </cell>
          <cell r="CY50" t="e">
            <v>#N/A</v>
          </cell>
          <cell r="CZ50" t="e">
            <v>#N/A</v>
          </cell>
          <cell r="DA50" t="e">
            <v>#N/A</v>
          </cell>
          <cell r="DC50" t="e">
            <v>#N/A</v>
          </cell>
        </row>
        <row r="51">
          <cell r="A51" t="str">
            <v>Tenancy</v>
          </cell>
          <cell r="B51">
            <v>47</v>
          </cell>
          <cell r="D51">
            <v>0</v>
          </cell>
          <cell r="E51">
            <v>0</v>
          </cell>
          <cell r="F51">
            <v>0</v>
          </cell>
          <cell r="G51">
            <v>0</v>
          </cell>
          <cell r="H51">
            <v>0</v>
          </cell>
          <cell r="I51">
            <v>0</v>
          </cell>
          <cell r="J51">
            <v>0</v>
          </cell>
          <cell r="K51">
            <v>0</v>
          </cell>
          <cell r="L51">
            <v>0</v>
          </cell>
          <cell r="M51">
            <v>0</v>
          </cell>
          <cell r="N51">
            <v>0</v>
          </cell>
          <cell r="O51">
            <v>0</v>
          </cell>
          <cell r="P51">
            <v>0</v>
          </cell>
          <cell r="R51">
            <v>10</v>
          </cell>
          <cell r="S51">
            <v>2.0161290322580645</v>
          </cell>
          <cell r="T51">
            <v>2.061855670103093</v>
          </cell>
          <cell r="U51" t="e">
            <v>#N/A</v>
          </cell>
          <cell r="W51" t="e">
            <v>#N/A</v>
          </cell>
          <cell r="X51" t="e">
            <v>#N/A</v>
          </cell>
          <cell r="Y51" t="e">
            <v>#N/A</v>
          </cell>
          <cell r="AA51" t="e">
            <v>#N/A</v>
          </cell>
          <cell r="AB51" t="e">
            <v>#N/A</v>
          </cell>
          <cell r="AC51" t="e">
            <v>#N/A</v>
          </cell>
          <cell r="AI51" t="e">
            <v>#N/A</v>
          </cell>
          <cell r="AJ51" t="e">
            <v>#N/A</v>
          </cell>
          <cell r="AL51" t="e">
            <v>#N/A</v>
          </cell>
          <cell r="AN51" t="e">
            <v>#N/A</v>
          </cell>
          <cell r="AO51" t="e">
            <v>#N/A</v>
          </cell>
          <cell r="AP51" t="e">
            <v>#N/A</v>
          </cell>
          <cell r="AT51">
            <v>6.5000099999999996</v>
          </cell>
          <cell r="AU51" t="e">
            <v>#N/A</v>
          </cell>
          <cell r="AV51" t="e">
            <v>#N/A</v>
          </cell>
          <cell r="AW51" t="e">
            <v>#N/A</v>
          </cell>
          <cell r="AX51" t="e">
            <v>#N/A</v>
          </cell>
          <cell r="AY51" t="e">
            <v>#N/A</v>
          </cell>
          <cell r="AZ51" t="e">
            <v>#N/A</v>
          </cell>
          <cell r="BF51" t="str">
            <v>0</v>
          </cell>
          <cell r="BG51" t="e">
            <v>#N/A</v>
          </cell>
          <cell r="BH51" t="e">
            <v>#N/A</v>
          </cell>
          <cell r="BI51" t="e">
            <v>#N/A</v>
          </cell>
          <cell r="BJ51" t="e">
            <v>#N/A</v>
          </cell>
          <cell r="BK51" t="e">
            <v>#N/A</v>
          </cell>
          <cell r="BN51" t="e">
            <v>#N/A</v>
          </cell>
          <cell r="BO51" t="e">
            <v>#N/A</v>
          </cell>
          <cell r="BQ51">
            <v>0</v>
          </cell>
          <cell r="BV51" t="e">
            <v>#N/A</v>
          </cell>
          <cell r="BW51" t="e">
            <v>#N/A</v>
          </cell>
          <cell r="BX51" t="e">
            <v>#N/A</v>
          </cell>
          <cell r="BY51" t="e">
            <v>#N/A</v>
          </cell>
          <cell r="CD51" t="e">
            <v>#N/A</v>
          </cell>
          <cell r="CE51" t="e">
            <v>#N/A</v>
          </cell>
          <cell r="CF51" t="e">
            <v>#N/A</v>
          </cell>
          <cell r="CG51" t="e">
            <v>#N/A</v>
          </cell>
          <cell r="CH51">
            <v>0</v>
          </cell>
          <cell r="CI51">
            <v>0</v>
          </cell>
          <cell r="CJ51">
            <v>0</v>
          </cell>
          <cell r="CK51">
            <v>0</v>
          </cell>
          <cell r="CL51">
            <v>0</v>
          </cell>
          <cell r="CM51">
            <v>10</v>
          </cell>
          <cell r="CN51">
            <v>2.0161290322580645</v>
          </cell>
          <cell r="CO51">
            <v>2.061855670103093</v>
          </cell>
          <cell r="CQ51" t="e">
            <v>#N/A</v>
          </cell>
          <cell r="CX51" t="e">
            <v>#N/A</v>
          </cell>
          <cell r="CY51" t="e">
            <v>#N/A</v>
          </cell>
          <cell r="CZ51" t="e">
            <v>#N/A</v>
          </cell>
          <cell r="DA51" t="e">
            <v>#N/A</v>
          </cell>
          <cell r="DC51" t="e">
            <v>#N/A</v>
          </cell>
        </row>
        <row r="52">
          <cell r="A52" t="str">
            <v>Tenancy</v>
          </cell>
          <cell r="B52">
            <v>48</v>
          </cell>
          <cell r="D52">
            <v>0</v>
          </cell>
          <cell r="E52">
            <v>0</v>
          </cell>
          <cell r="F52">
            <v>0</v>
          </cell>
          <cell r="G52">
            <v>0</v>
          </cell>
          <cell r="H52">
            <v>0</v>
          </cell>
          <cell r="I52">
            <v>0</v>
          </cell>
          <cell r="J52">
            <v>0</v>
          </cell>
          <cell r="K52">
            <v>0</v>
          </cell>
          <cell r="L52">
            <v>0</v>
          </cell>
          <cell r="M52">
            <v>0</v>
          </cell>
          <cell r="N52">
            <v>0</v>
          </cell>
          <cell r="O52">
            <v>0</v>
          </cell>
          <cell r="P52">
            <v>0</v>
          </cell>
          <cell r="R52">
            <v>10</v>
          </cell>
          <cell r="S52">
            <v>2.0161290322580645</v>
          </cell>
          <cell r="T52">
            <v>2.061855670103093</v>
          </cell>
          <cell r="U52" t="e">
            <v>#N/A</v>
          </cell>
          <cell r="W52" t="e">
            <v>#N/A</v>
          </cell>
          <cell r="X52" t="e">
            <v>#N/A</v>
          </cell>
          <cell r="Y52" t="e">
            <v>#N/A</v>
          </cell>
          <cell r="AA52" t="e">
            <v>#N/A</v>
          </cell>
          <cell r="AB52" t="e">
            <v>#N/A</v>
          </cell>
          <cell r="AC52" t="e">
            <v>#N/A</v>
          </cell>
          <cell r="AI52" t="e">
            <v>#N/A</v>
          </cell>
          <cell r="AJ52" t="e">
            <v>#N/A</v>
          </cell>
          <cell r="AL52" t="e">
            <v>#N/A</v>
          </cell>
          <cell r="AN52" t="e">
            <v>#N/A</v>
          </cell>
          <cell r="AO52" t="e">
            <v>#N/A</v>
          </cell>
          <cell r="AP52" t="e">
            <v>#N/A</v>
          </cell>
          <cell r="AT52">
            <v>6.5000099999999996</v>
          </cell>
          <cell r="AU52" t="e">
            <v>#N/A</v>
          </cell>
          <cell r="AV52" t="e">
            <v>#N/A</v>
          </cell>
          <cell r="AW52" t="e">
            <v>#N/A</v>
          </cell>
          <cell r="AX52" t="e">
            <v>#N/A</v>
          </cell>
          <cell r="AY52" t="e">
            <v>#N/A</v>
          </cell>
          <cell r="AZ52" t="e">
            <v>#N/A</v>
          </cell>
          <cell r="BF52" t="str">
            <v>0</v>
          </cell>
          <cell r="BG52" t="e">
            <v>#N/A</v>
          </cell>
          <cell r="BH52" t="e">
            <v>#N/A</v>
          </cell>
          <cell r="BI52" t="e">
            <v>#N/A</v>
          </cell>
          <cell r="BJ52" t="e">
            <v>#N/A</v>
          </cell>
          <cell r="BK52" t="e">
            <v>#N/A</v>
          </cell>
          <cell r="BN52" t="e">
            <v>#N/A</v>
          </cell>
          <cell r="BO52" t="e">
            <v>#N/A</v>
          </cell>
          <cell r="BQ52">
            <v>0</v>
          </cell>
          <cell r="BV52" t="e">
            <v>#N/A</v>
          </cell>
          <cell r="BW52" t="e">
            <v>#N/A</v>
          </cell>
          <cell r="BX52" t="e">
            <v>#N/A</v>
          </cell>
          <cell r="BY52" t="e">
            <v>#N/A</v>
          </cell>
          <cell r="CD52" t="e">
            <v>#N/A</v>
          </cell>
          <cell r="CE52" t="e">
            <v>#N/A</v>
          </cell>
          <cell r="CF52" t="e">
            <v>#N/A</v>
          </cell>
          <cell r="CG52" t="e">
            <v>#N/A</v>
          </cell>
          <cell r="CH52">
            <v>0</v>
          </cell>
          <cell r="CI52">
            <v>0</v>
          </cell>
          <cell r="CJ52">
            <v>0</v>
          </cell>
          <cell r="CK52">
            <v>0</v>
          </cell>
          <cell r="CL52">
            <v>0</v>
          </cell>
          <cell r="CM52">
            <v>10</v>
          </cell>
          <cell r="CN52">
            <v>2.0161290322580645</v>
          </cell>
          <cell r="CO52">
            <v>2.061855670103093</v>
          </cell>
          <cell r="CQ52" t="e">
            <v>#N/A</v>
          </cell>
          <cell r="CX52" t="e">
            <v>#N/A</v>
          </cell>
          <cell r="CY52" t="e">
            <v>#N/A</v>
          </cell>
          <cell r="CZ52" t="e">
            <v>#N/A</v>
          </cell>
          <cell r="DA52" t="e">
            <v>#N/A</v>
          </cell>
          <cell r="DC52" t="e">
            <v>#N/A</v>
          </cell>
        </row>
        <row r="53">
          <cell r="A53" t="str">
            <v>Tenancy</v>
          </cell>
          <cell r="B53">
            <v>49</v>
          </cell>
          <cell r="D53">
            <v>0</v>
          </cell>
          <cell r="E53">
            <v>0</v>
          </cell>
          <cell r="F53">
            <v>0</v>
          </cell>
          <cell r="G53">
            <v>0</v>
          </cell>
          <cell r="H53">
            <v>0</v>
          </cell>
          <cell r="I53">
            <v>0</v>
          </cell>
          <cell r="J53">
            <v>0</v>
          </cell>
          <cell r="K53">
            <v>0</v>
          </cell>
          <cell r="L53">
            <v>0</v>
          </cell>
          <cell r="M53">
            <v>0</v>
          </cell>
          <cell r="N53">
            <v>0</v>
          </cell>
          <cell r="O53">
            <v>0</v>
          </cell>
          <cell r="P53">
            <v>0</v>
          </cell>
          <cell r="R53">
            <v>10</v>
          </cell>
          <cell r="S53">
            <v>2.0161290322580645</v>
          </cell>
          <cell r="T53">
            <v>2.061855670103093</v>
          </cell>
          <cell r="U53" t="e">
            <v>#N/A</v>
          </cell>
          <cell r="W53" t="e">
            <v>#N/A</v>
          </cell>
          <cell r="X53" t="e">
            <v>#N/A</v>
          </cell>
          <cell r="Y53" t="e">
            <v>#N/A</v>
          </cell>
          <cell r="AA53" t="e">
            <v>#N/A</v>
          </cell>
          <cell r="AB53" t="e">
            <v>#N/A</v>
          </cell>
          <cell r="AC53" t="e">
            <v>#N/A</v>
          </cell>
          <cell r="AI53" t="e">
            <v>#N/A</v>
          </cell>
          <cell r="AJ53" t="e">
            <v>#N/A</v>
          </cell>
          <cell r="AL53" t="e">
            <v>#N/A</v>
          </cell>
          <cell r="AN53" t="e">
            <v>#N/A</v>
          </cell>
          <cell r="AO53" t="e">
            <v>#N/A</v>
          </cell>
          <cell r="AP53" t="e">
            <v>#N/A</v>
          </cell>
          <cell r="AT53">
            <v>6.5000099999999996</v>
          </cell>
          <cell r="AU53" t="e">
            <v>#N/A</v>
          </cell>
          <cell r="AV53" t="e">
            <v>#N/A</v>
          </cell>
          <cell r="AW53" t="e">
            <v>#N/A</v>
          </cell>
          <cell r="AX53" t="e">
            <v>#N/A</v>
          </cell>
          <cell r="AY53" t="e">
            <v>#N/A</v>
          </cell>
          <cell r="AZ53" t="e">
            <v>#N/A</v>
          </cell>
          <cell r="BF53" t="str">
            <v>0</v>
          </cell>
          <cell r="BG53" t="e">
            <v>#N/A</v>
          </cell>
          <cell r="BH53" t="e">
            <v>#N/A</v>
          </cell>
          <cell r="BI53" t="e">
            <v>#N/A</v>
          </cell>
          <cell r="BJ53" t="e">
            <v>#N/A</v>
          </cell>
          <cell r="BK53" t="e">
            <v>#N/A</v>
          </cell>
          <cell r="BN53" t="e">
            <v>#N/A</v>
          </cell>
          <cell r="BO53" t="e">
            <v>#N/A</v>
          </cell>
          <cell r="BQ53">
            <v>0</v>
          </cell>
          <cell r="BV53" t="e">
            <v>#N/A</v>
          </cell>
          <cell r="BW53" t="e">
            <v>#N/A</v>
          </cell>
          <cell r="BX53" t="e">
            <v>#N/A</v>
          </cell>
          <cell r="BY53" t="e">
            <v>#N/A</v>
          </cell>
          <cell r="CD53" t="e">
            <v>#N/A</v>
          </cell>
          <cell r="CE53" t="e">
            <v>#N/A</v>
          </cell>
          <cell r="CF53" t="e">
            <v>#N/A</v>
          </cell>
          <cell r="CG53" t="e">
            <v>#N/A</v>
          </cell>
          <cell r="CH53">
            <v>0</v>
          </cell>
          <cell r="CI53">
            <v>0</v>
          </cell>
          <cell r="CJ53">
            <v>0</v>
          </cell>
          <cell r="CK53">
            <v>0</v>
          </cell>
          <cell r="CL53">
            <v>0</v>
          </cell>
          <cell r="CM53">
            <v>10</v>
          </cell>
          <cell r="CN53">
            <v>2.0161290322580645</v>
          </cell>
          <cell r="CO53">
            <v>2.061855670103093</v>
          </cell>
          <cell r="CQ53" t="e">
            <v>#N/A</v>
          </cell>
          <cell r="CX53" t="e">
            <v>#N/A</v>
          </cell>
          <cell r="CY53" t="e">
            <v>#N/A</v>
          </cell>
          <cell r="CZ53" t="e">
            <v>#N/A</v>
          </cell>
          <cell r="DA53" t="e">
            <v>#N/A</v>
          </cell>
          <cell r="DC53" t="e">
            <v>#N/A</v>
          </cell>
        </row>
        <row r="54">
          <cell r="A54" t="str">
            <v>Tenancy</v>
          </cell>
          <cell r="B54">
            <v>50</v>
          </cell>
          <cell r="D54">
            <v>0</v>
          </cell>
          <cell r="E54">
            <v>0</v>
          </cell>
          <cell r="F54">
            <v>0</v>
          </cell>
          <cell r="G54">
            <v>0</v>
          </cell>
          <cell r="H54">
            <v>0</v>
          </cell>
          <cell r="I54">
            <v>0</v>
          </cell>
          <cell r="J54">
            <v>0</v>
          </cell>
          <cell r="K54">
            <v>0</v>
          </cell>
          <cell r="L54">
            <v>0</v>
          </cell>
          <cell r="M54">
            <v>0</v>
          </cell>
          <cell r="N54">
            <v>0</v>
          </cell>
          <cell r="O54">
            <v>0</v>
          </cell>
          <cell r="P54">
            <v>0</v>
          </cell>
          <cell r="R54">
            <v>10</v>
          </cell>
          <cell r="S54">
            <v>2.0161290322580645</v>
          </cell>
          <cell r="T54">
            <v>2.061855670103093</v>
          </cell>
          <cell r="U54" t="e">
            <v>#N/A</v>
          </cell>
          <cell r="W54" t="e">
            <v>#N/A</v>
          </cell>
          <cell r="X54" t="e">
            <v>#N/A</v>
          </cell>
          <cell r="Y54" t="e">
            <v>#N/A</v>
          </cell>
          <cell r="AA54" t="e">
            <v>#N/A</v>
          </cell>
          <cell r="AB54" t="e">
            <v>#N/A</v>
          </cell>
          <cell r="AC54" t="e">
            <v>#N/A</v>
          </cell>
          <cell r="AI54" t="e">
            <v>#N/A</v>
          </cell>
          <cell r="AJ54" t="e">
            <v>#N/A</v>
          </cell>
          <cell r="AL54" t="e">
            <v>#N/A</v>
          </cell>
          <cell r="AN54" t="e">
            <v>#N/A</v>
          </cell>
          <cell r="AO54" t="e">
            <v>#N/A</v>
          </cell>
          <cell r="AP54" t="e">
            <v>#N/A</v>
          </cell>
          <cell r="AT54">
            <v>6.5000099999999996</v>
          </cell>
          <cell r="AU54" t="e">
            <v>#N/A</v>
          </cell>
          <cell r="AV54" t="e">
            <v>#N/A</v>
          </cell>
          <cell r="AW54" t="e">
            <v>#N/A</v>
          </cell>
          <cell r="AX54" t="e">
            <v>#N/A</v>
          </cell>
          <cell r="AY54" t="e">
            <v>#N/A</v>
          </cell>
          <cell r="AZ54" t="e">
            <v>#N/A</v>
          </cell>
          <cell r="BF54" t="str">
            <v>0</v>
          </cell>
          <cell r="BG54" t="e">
            <v>#N/A</v>
          </cell>
          <cell r="BH54" t="e">
            <v>#N/A</v>
          </cell>
          <cell r="BI54" t="e">
            <v>#N/A</v>
          </cell>
          <cell r="BJ54" t="e">
            <v>#N/A</v>
          </cell>
          <cell r="BK54" t="e">
            <v>#N/A</v>
          </cell>
          <cell r="BN54" t="e">
            <v>#N/A</v>
          </cell>
          <cell r="BO54" t="e">
            <v>#N/A</v>
          </cell>
          <cell r="BQ54">
            <v>0</v>
          </cell>
          <cell r="BV54" t="e">
            <v>#N/A</v>
          </cell>
          <cell r="BW54" t="e">
            <v>#N/A</v>
          </cell>
          <cell r="BX54" t="e">
            <v>#N/A</v>
          </cell>
          <cell r="BY54" t="e">
            <v>#N/A</v>
          </cell>
          <cell r="CD54" t="e">
            <v>#N/A</v>
          </cell>
          <cell r="CE54" t="e">
            <v>#N/A</v>
          </cell>
          <cell r="CF54" t="e">
            <v>#N/A</v>
          </cell>
          <cell r="CG54" t="e">
            <v>#N/A</v>
          </cell>
          <cell r="CH54">
            <v>0</v>
          </cell>
          <cell r="CI54">
            <v>0</v>
          </cell>
          <cell r="CJ54">
            <v>0</v>
          </cell>
          <cell r="CK54">
            <v>0</v>
          </cell>
          <cell r="CL54">
            <v>0</v>
          </cell>
          <cell r="CM54">
            <v>10</v>
          </cell>
          <cell r="CN54">
            <v>2.0161290322580645</v>
          </cell>
          <cell r="CO54">
            <v>2.061855670103093</v>
          </cell>
          <cell r="CQ54" t="e">
            <v>#N/A</v>
          </cell>
          <cell r="CX54" t="e">
            <v>#N/A</v>
          </cell>
          <cell r="CY54" t="e">
            <v>#N/A</v>
          </cell>
          <cell r="CZ54" t="e">
            <v>#N/A</v>
          </cell>
          <cell r="DA54" t="e">
            <v>#N/A</v>
          </cell>
          <cell r="DC54" t="e">
            <v>#N/A</v>
          </cell>
        </row>
        <row r="55">
          <cell r="A55" t="str">
            <v>Tenancy</v>
          </cell>
          <cell r="B55">
            <v>51</v>
          </cell>
          <cell r="D55">
            <v>0</v>
          </cell>
          <cell r="E55">
            <v>0</v>
          </cell>
          <cell r="F55">
            <v>0</v>
          </cell>
          <cell r="G55">
            <v>0</v>
          </cell>
          <cell r="H55">
            <v>0</v>
          </cell>
          <cell r="I55">
            <v>0</v>
          </cell>
          <cell r="J55">
            <v>0</v>
          </cell>
          <cell r="K55">
            <v>0</v>
          </cell>
          <cell r="L55">
            <v>0</v>
          </cell>
          <cell r="M55">
            <v>0</v>
          </cell>
          <cell r="N55">
            <v>0</v>
          </cell>
          <cell r="O55">
            <v>0</v>
          </cell>
          <cell r="P55">
            <v>0</v>
          </cell>
          <cell r="R55">
            <v>10</v>
          </cell>
          <cell r="S55">
            <v>2.0161290322580645</v>
          </cell>
          <cell r="T55">
            <v>2.061855670103093</v>
          </cell>
          <cell r="U55" t="e">
            <v>#N/A</v>
          </cell>
          <cell r="W55" t="e">
            <v>#N/A</v>
          </cell>
          <cell r="X55" t="e">
            <v>#N/A</v>
          </cell>
          <cell r="Y55" t="e">
            <v>#N/A</v>
          </cell>
          <cell r="AA55" t="e">
            <v>#N/A</v>
          </cell>
          <cell r="AB55" t="e">
            <v>#N/A</v>
          </cell>
          <cell r="AC55" t="e">
            <v>#N/A</v>
          </cell>
          <cell r="AI55" t="e">
            <v>#N/A</v>
          </cell>
          <cell r="AJ55" t="e">
            <v>#N/A</v>
          </cell>
          <cell r="AL55" t="e">
            <v>#N/A</v>
          </cell>
          <cell r="AN55" t="e">
            <v>#N/A</v>
          </cell>
          <cell r="AO55" t="e">
            <v>#N/A</v>
          </cell>
          <cell r="AP55" t="e">
            <v>#N/A</v>
          </cell>
          <cell r="AT55">
            <v>6.5000099999999996</v>
          </cell>
          <cell r="AU55" t="e">
            <v>#N/A</v>
          </cell>
          <cell r="AV55" t="e">
            <v>#N/A</v>
          </cell>
          <cell r="AW55" t="e">
            <v>#N/A</v>
          </cell>
          <cell r="AX55" t="e">
            <v>#N/A</v>
          </cell>
          <cell r="AY55" t="e">
            <v>#N/A</v>
          </cell>
          <cell r="AZ55" t="e">
            <v>#N/A</v>
          </cell>
          <cell r="BF55" t="str">
            <v>0</v>
          </cell>
          <cell r="BG55" t="e">
            <v>#N/A</v>
          </cell>
          <cell r="BH55" t="e">
            <v>#N/A</v>
          </cell>
          <cell r="BI55" t="e">
            <v>#N/A</v>
          </cell>
          <cell r="BJ55" t="e">
            <v>#N/A</v>
          </cell>
          <cell r="BK55" t="e">
            <v>#N/A</v>
          </cell>
          <cell r="BN55" t="e">
            <v>#N/A</v>
          </cell>
          <cell r="BO55" t="e">
            <v>#N/A</v>
          </cell>
          <cell r="BQ55">
            <v>0</v>
          </cell>
          <cell r="BV55" t="e">
            <v>#N/A</v>
          </cell>
          <cell r="BW55" t="e">
            <v>#N/A</v>
          </cell>
          <cell r="BX55" t="e">
            <v>#N/A</v>
          </cell>
          <cell r="BY55" t="e">
            <v>#N/A</v>
          </cell>
          <cell r="CD55" t="e">
            <v>#N/A</v>
          </cell>
          <cell r="CE55" t="e">
            <v>#N/A</v>
          </cell>
          <cell r="CF55" t="e">
            <v>#N/A</v>
          </cell>
          <cell r="CG55" t="e">
            <v>#N/A</v>
          </cell>
          <cell r="CH55">
            <v>0</v>
          </cell>
          <cell r="CI55">
            <v>0</v>
          </cell>
          <cell r="CJ55">
            <v>0</v>
          </cell>
          <cell r="CK55">
            <v>0</v>
          </cell>
          <cell r="CL55">
            <v>0</v>
          </cell>
          <cell r="CM55">
            <v>10</v>
          </cell>
          <cell r="CN55">
            <v>2.0161290322580645</v>
          </cell>
          <cell r="CO55">
            <v>2.061855670103093</v>
          </cell>
          <cell r="CQ55" t="e">
            <v>#N/A</v>
          </cell>
          <cell r="CX55" t="e">
            <v>#N/A</v>
          </cell>
          <cell r="CY55" t="e">
            <v>#N/A</v>
          </cell>
          <cell r="CZ55" t="e">
            <v>#N/A</v>
          </cell>
          <cell r="DA55" t="e">
            <v>#N/A</v>
          </cell>
          <cell r="DC55" t="e">
            <v>#N/A</v>
          </cell>
        </row>
        <row r="56">
          <cell r="A56" t="str">
            <v>Tenancy</v>
          </cell>
          <cell r="B56">
            <v>52</v>
          </cell>
          <cell r="D56">
            <v>0</v>
          </cell>
          <cell r="E56">
            <v>0</v>
          </cell>
          <cell r="F56">
            <v>0</v>
          </cell>
          <cell r="G56">
            <v>0</v>
          </cell>
          <cell r="H56">
            <v>0</v>
          </cell>
          <cell r="I56">
            <v>0</v>
          </cell>
          <cell r="J56">
            <v>0</v>
          </cell>
          <cell r="K56">
            <v>0</v>
          </cell>
          <cell r="L56">
            <v>0</v>
          </cell>
          <cell r="M56">
            <v>0</v>
          </cell>
          <cell r="N56">
            <v>0</v>
          </cell>
          <cell r="O56">
            <v>0</v>
          </cell>
          <cell r="P56">
            <v>0</v>
          </cell>
          <cell r="R56">
            <v>10</v>
          </cell>
          <cell r="S56">
            <v>2.0161290322580645</v>
          </cell>
          <cell r="T56">
            <v>2.061855670103093</v>
          </cell>
          <cell r="U56" t="e">
            <v>#N/A</v>
          </cell>
          <cell r="W56" t="e">
            <v>#N/A</v>
          </cell>
          <cell r="X56" t="e">
            <v>#N/A</v>
          </cell>
          <cell r="Y56" t="e">
            <v>#N/A</v>
          </cell>
          <cell r="AA56" t="e">
            <v>#N/A</v>
          </cell>
          <cell r="AB56" t="e">
            <v>#N/A</v>
          </cell>
          <cell r="AC56" t="e">
            <v>#N/A</v>
          </cell>
          <cell r="AI56" t="e">
            <v>#N/A</v>
          </cell>
          <cell r="AJ56" t="e">
            <v>#N/A</v>
          </cell>
          <cell r="AL56" t="e">
            <v>#N/A</v>
          </cell>
          <cell r="AN56" t="e">
            <v>#N/A</v>
          </cell>
          <cell r="AO56" t="e">
            <v>#N/A</v>
          </cell>
          <cell r="AP56" t="e">
            <v>#N/A</v>
          </cell>
          <cell r="AT56">
            <v>6.5000099999999996</v>
          </cell>
          <cell r="AU56" t="e">
            <v>#N/A</v>
          </cell>
          <cell r="AV56" t="e">
            <v>#N/A</v>
          </cell>
          <cell r="AW56" t="e">
            <v>#N/A</v>
          </cell>
          <cell r="AX56" t="e">
            <v>#N/A</v>
          </cell>
          <cell r="AY56" t="e">
            <v>#N/A</v>
          </cell>
          <cell r="AZ56" t="e">
            <v>#N/A</v>
          </cell>
          <cell r="BF56" t="str">
            <v>0</v>
          </cell>
          <cell r="BG56" t="e">
            <v>#N/A</v>
          </cell>
          <cell r="BH56" t="e">
            <v>#N/A</v>
          </cell>
          <cell r="BI56" t="e">
            <v>#N/A</v>
          </cell>
          <cell r="BJ56" t="e">
            <v>#N/A</v>
          </cell>
          <cell r="BK56" t="e">
            <v>#N/A</v>
          </cell>
          <cell r="BN56" t="e">
            <v>#N/A</v>
          </cell>
          <cell r="BO56" t="e">
            <v>#N/A</v>
          </cell>
          <cell r="BQ56">
            <v>0</v>
          </cell>
          <cell r="BV56" t="e">
            <v>#N/A</v>
          </cell>
          <cell r="BW56" t="e">
            <v>#N/A</v>
          </cell>
          <cell r="BX56" t="e">
            <v>#N/A</v>
          </cell>
          <cell r="BY56" t="e">
            <v>#N/A</v>
          </cell>
          <cell r="CD56" t="e">
            <v>#N/A</v>
          </cell>
          <cell r="CE56" t="e">
            <v>#N/A</v>
          </cell>
          <cell r="CF56" t="e">
            <v>#N/A</v>
          </cell>
          <cell r="CG56" t="e">
            <v>#N/A</v>
          </cell>
          <cell r="CH56">
            <v>0</v>
          </cell>
          <cell r="CI56">
            <v>0</v>
          </cell>
          <cell r="CJ56">
            <v>0</v>
          </cell>
          <cell r="CK56">
            <v>0</v>
          </cell>
          <cell r="CL56">
            <v>0</v>
          </cell>
          <cell r="CM56">
            <v>10</v>
          </cell>
          <cell r="CN56">
            <v>2.0161290322580645</v>
          </cell>
          <cell r="CO56">
            <v>2.061855670103093</v>
          </cell>
          <cell r="CQ56" t="e">
            <v>#N/A</v>
          </cell>
          <cell r="CX56" t="e">
            <v>#N/A</v>
          </cell>
          <cell r="CY56" t="e">
            <v>#N/A</v>
          </cell>
          <cell r="CZ56" t="e">
            <v>#N/A</v>
          </cell>
          <cell r="DA56" t="e">
            <v>#N/A</v>
          </cell>
          <cell r="DC56" t="e">
            <v>#N/A</v>
          </cell>
        </row>
        <row r="57">
          <cell r="A57" t="str">
            <v>Tenancy</v>
          </cell>
          <cell r="B57">
            <v>53</v>
          </cell>
          <cell r="D57">
            <v>0</v>
          </cell>
          <cell r="E57">
            <v>0</v>
          </cell>
          <cell r="F57">
            <v>0</v>
          </cell>
          <cell r="G57">
            <v>0</v>
          </cell>
          <cell r="H57">
            <v>0</v>
          </cell>
          <cell r="I57">
            <v>0</v>
          </cell>
          <cell r="J57">
            <v>0</v>
          </cell>
          <cell r="K57">
            <v>0</v>
          </cell>
          <cell r="L57">
            <v>0</v>
          </cell>
          <cell r="M57">
            <v>0</v>
          </cell>
          <cell r="N57">
            <v>0</v>
          </cell>
          <cell r="O57">
            <v>0</v>
          </cell>
          <cell r="P57">
            <v>0</v>
          </cell>
          <cell r="R57">
            <v>10</v>
          </cell>
          <cell r="S57">
            <v>2.0161290322580645</v>
          </cell>
          <cell r="T57">
            <v>2.061855670103093</v>
          </cell>
          <cell r="U57" t="e">
            <v>#N/A</v>
          </cell>
          <cell r="W57" t="e">
            <v>#N/A</v>
          </cell>
          <cell r="X57" t="e">
            <v>#N/A</v>
          </cell>
          <cell r="Y57" t="e">
            <v>#N/A</v>
          </cell>
          <cell r="AA57" t="e">
            <v>#N/A</v>
          </cell>
          <cell r="AB57" t="e">
            <v>#N/A</v>
          </cell>
          <cell r="AC57" t="e">
            <v>#N/A</v>
          </cell>
          <cell r="AI57" t="e">
            <v>#N/A</v>
          </cell>
          <cell r="AJ57" t="e">
            <v>#N/A</v>
          </cell>
          <cell r="AL57" t="e">
            <v>#N/A</v>
          </cell>
          <cell r="AN57" t="e">
            <v>#N/A</v>
          </cell>
          <cell r="AO57" t="e">
            <v>#N/A</v>
          </cell>
          <cell r="AP57" t="e">
            <v>#N/A</v>
          </cell>
          <cell r="AT57">
            <v>6.5000099999999996</v>
          </cell>
          <cell r="AU57" t="e">
            <v>#N/A</v>
          </cell>
          <cell r="AV57" t="e">
            <v>#N/A</v>
          </cell>
          <cell r="AW57" t="e">
            <v>#N/A</v>
          </cell>
          <cell r="AX57" t="e">
            <v>#N/A</v>
          </cell>
          <cell r="AY57" t="e">
            <v>#N/A</v>
          </cell>
          <cell r="AZ57" t="e">
            <v>#N/A</v>
          </cell>
          <cell r="BF57" t="str">
            <v>0</v>
          </cell>
          <cell r="BG57" t="e">
            <v>#N/A</v>
          </cell>
          <cell r="BH57" t="e">
            <v>#N/A</v>
          </cell>
          <cell r="BI57" t="e">
            <v>#N/A</v>
          </cell>
          <cell r="BJ57" t="e">
            <v>#N/A</v>
          </cell>
          <cell r="BK57" t="e">
            <v>#N/A</v>
          </cell>
          <cell r="BN57" t="e">
            <v>#N/A</v>
          </cell>
          <cell r="BO57" t="e">
            <v>#N/A</v>
          </cell>
          <cell r="BQ57">
            <v>0</v>
          </cell>
          <cell r="BV57" t="e">
            <v>#N/A</v>
          </cell>
          <cell r="BW57" t="e">
            <v>#N/A</v>
          </cell>
          <cell r="BX57" t="e">
            <v>#N/A</v>
          </cell>
          <cell r="BY57" t="e">
            <v>#N/A</v>
          </cell>
          <cell r="CD57" t="e">
            <v>#N/A</v>
          </cell>
          <cell r="CE57" t="e">
            <v>#N/A</v>
          </cell>
          <cell r="CF57" t="e">
            <v>#N/A</v>
          </cell>
          <cell r="CG57" t="e">
            <v>#N/A</v>
          </cell>
          <cell r="CH57">
            <v>0</v>
          </cell>
          <cell r="CI57">
            <v>0</v>
          </cell>
          <cell r="CJ57">
            <v>0</v>
          </cell>
          <cell r="CK57">
            <v>0</v>
          </cell>
          <cell r="CL57">
            <v>0</v>
          </cell>
          <cell r="CM57">
            <v>10</v>
          </cell>
          <cell r="CN57">
            <v>2.0161290322580645</v>
          </cell>
          <cell r="CO57">
            <v>2.061855670103093</v>
          </cell>
          <cell r="CQ57" t="e">
            <v>#N/A</v>
          </cell>
          <cell r="CX57" t="e">
            <v>#N/A</v>
          </cell>
          <cell r="CY57" t="e">
            <v>#N/A</v>
          </cell>
          <cell r="CZ57" t="e">
            <v>#N/A</v>
          </cell>
          <cell r="DA57" t="e">
            <v>#N/A</v>
          </cell>
          <cell r="DC57" t="e">
            <v>#N/A</v>
          </cell>
        </row>
        <row r="58">
          <cell r="A58" t="str">
            <v>Tenancy</v>
          </cell>
          <cell r="B58">
            <v>54</v>
          </cell>
          <cell r="D58">
            <v>0</v>
          </cell>
          <cell r="E58">
            <v>0</v>
          </cell>
          <cell r="F58">
            <v>0</v>
          </cell>
          <cell r="G58">
            <v>0</v>
          </cell>
          <cell r="H58">
            <v>0</v>
          </cell>
          <cell r="I58">
            <v>0</v>
          </cell>
          <cell r="J58">
            <v>0</v>
          </cell>
          <cell r="K58">
            <v>0</v>
          </cell>
          <cell r="L58">
            <v>0</v>
          </cell>
          <cell r="M58">
            <v>0</v>
          </cell>
          <cell r="N58">
            <v>0</v>
          </cell>
          <cell r="O58">
            <v>0</v>
          </cell>
          <cell r="P58">
            <v>0</v>
          </cell>
          <cell r="R58">
            <v>10</v>
          </cell>
          <cell r="S58">
            <v>2.0161290322580645</v>
          </cell>
          <cell r="T58">
            <v>2.061855670103093</v>
          </cell>
          <cell r="U58" t="e">
            <v>#N/A</v>
          </cell>
          <cell r="W58" t="e">
            <v>#N/A</v>
          </cell>
          <cell r="X58" t="e">
            <v>#N/A</v>
          </cell>
          <cell r="Y58" t="e">
            <v>#N/A</v>
          </cell>
          <cell r="AA58" t="e">
            <v>#N/A</v>
          </cell>
          <cell r="AB58" t="e">
            <v>#N/A</v>
          </cell>
          <cell r="AC58" t="e">
            <v>#N/A</v>
          </cell>
          <cell r="AI58" t="e">
            <v>#N/A</v>
          </cell>
          <cell r="AJ58" t="e">
            <v>#N/A</v>
          </cell>
          <cell r="AL58" t="e">
            <v>#N/A</v>
          </cell>
          <cell r="AN58" t="e">
            <v>#N/A</v>
          </cell>
          <cell r="AO58" t="e">
            <v>#N/A</v>
          </cell>
          <cell r="AP58" t="e">
            <v>#N/A</v>
          </cell>
          <cell r="AT58">
            <v>6.5000099999999996</v>
          </cell>
          <cell r="AU58" t="e">
            <v>#N/A</v>
          </cell>
          <cell r="AV58" t="e">
            <v>#N/A</v>
          </cell>
          <cell r="AW58" t="e">
            <v>#N/A</v>
          </cell>
          <cell r="AX58" t="e">
            <v>#N/A</v>
          </cell>
          <cell r="AY58" t="e">
            <v>#N/A</v>
          </cell>
          <cell r="AZ58" t="e">
            <v>#N/A</v>
          </cell>
          <cell r="BF58" t="str">
            <v>0</v>
          </cell>
          <cell r="BG58" t="e">
            <v>#N/A</v>
          </cell>
          <cell r="BH58" t="e">
            <v>#N/A</v>
          </cell>
          <cell r="BI58" t="e">
            <v>#N/A</v>
          </cell>
          <cell r="BJ58" t="e">
            <v>#N/A</v>
          </cell>
          <cell r="BK58" t="e">
            <v>#N/A</v>
          </cell>
          <cell r="BN58" t="e">
            <v>#N/A</v>
          </cell>
          <cell r="BO58" t="e">
            <v>#N/A</v>
          </cell>
          <cell r="BQ58">
            <v>0</v>
          </cell>
          <cell r="BV58" t="e">
            <v>#N/A</v>
          </cell>
          <cell r="BW58" t="e">
            <v>#N/A</v>
          </cell>
          <cell r="BX58" t="e">
            <v>#N/A</v>
          </cell>
          <cell r="BY58" t="e">
            <v>#N/A</v>
          </cell>
          <cell r="CD58" t="e">
            <v>#N/A</v>
          </cell>
          <cell r="CE58" t="e">
            <v>#N/A</v>
          </cell>
          <cell r="CF58" t="e">
            <v>#N/A</v>
          </cell>
          <cell r="CG58" t="e">
            <v>#N/A</v>
          </cell>
          <cell r="CH58">
            <v>0</v>
          </cell>
          <cell r="CI58">
            <v>0</v>
          </cell>
          <cell r="CJ58">
            <v>0</v>
          </cell>
          <cell r="CK58">
            <v>0</v>
          </cell>
          <cell r="CL58">
            <v>0</v>
          </cell>
          <cell r="CM58">
            <v>10</v>
          </cell>
          <cell r="CN58">
            <v>2.0161290322580645</v>
          </cell>
          <cell r="CO58">
            <v>2.061855670103093</v>
          </cell>
          <cell r="CQ58" t="e">
            <v>#N/A</v>
          </cell>
          <cell r="CX58" t="e">
            <v>#N/A</v>
          </cell>
          <cell r="CY58" t="e">
            <v>#N/A</v>
          </cell>
          <cell r="CZ58" t="e">
            <v>#N/A</v>
          </cell>
          <cell r="DA58" t="e">
            <v>#N/A</v>
          </cell>
          <cell r="DC58" t="e">
            <v>#N/A</v>
          </cell>
        </row>
        <row r="59">
          <cell r="A59" t="str">
            <v>Tenancy</v>
          </cell>
          <cell r="B59">
            <v>55</v>
          </cell>
          <cell r="D59">
            <v>0</v>
          </cell>
          <cell r="E59">
            <v>0</v>
          </cell>
          <cell r="F59">
            <v>0</v>
          </cell>
          <cell r="G59">
            <v>0</v>
          </cell>
          <cell r="H59">
            <v>0</v>
          </cell>
          <cell r="I59">
            <v>0</v>
          </cell>
          <cell r="J59">
            <v>0</v>
          </cell>
          <cell r="K59">
            <v>0</v>
          </cell>
          <cell r="L59">
            <v>0</v>
          </cell>
          <cell r="M59">
            <v>0</v>
          </cell>
          <cell r="N59">
            <v>0</v>
          </cell>
          <cell r="O59">
            <v>0</v>
          </cell>
          <cell r="P59">
            <v>0</v>
          </cell>
          <cell r="R59">
            <v>10</v>
          </cell>
          <cell r="S59">
            <v>2.0161290322580645</v>
          </cell>
          <cell r="T59">
            <v>2.061855670103093</v>
          </cell>
          <cell r="U59" t="e">
            <v>#N/A</v>
          </cell>
          <cell r="W59" t="e">
            <v>#N/A</v>
          </cell>
          <cell r="X59" t="e">
            <v>#N/A</v>
          </cell>
          <cell r="Y59" t="e">
            <v>#N/A</v>
          </cell>
          <cell r="AA59" t="e">
            <v>#N/A</v>
          </cell>
          <cell r="AB59" t="e">
            <v>#N/A</v>
          </cell>
          <cell r="AC59" t="e">
            <v>#N/A</v>
          </cell>
          <cell r="AI59" t="e">
            <v>#N/A</v>
          </cell>
          <cell r="AJ59" t="e">
            <v>#N/A</v>
          </cell>
          <cell r="AL59" t="e">
            <v>#N/A</v>
          </cell>
          <cell r="AN59" t="e">
            <v>#N/A</v>
          </cell>
          <cell r="AO59" t="e">
            <v>#N/A</v>
          </cell>
          <cell r="AP59" t="e">
            <v>#N/A</v>
          </cell>
          <cell r="AT59">
            <v>6.5000099999999996</v>
          </cell>
          <cell r="AU59" t="e">
            <v>#N/A</v>
          </cell>
          <cell r="AV59" t="e">
            <v>#N/A</v>
          </cell>
          <cell r="AW59" t="e">
            <v>#N/A</v>
          </cell>
          <cell r="AX59" t="e">
            <v>#N/A</v>
          </cell>
          <cell r="AY59" t="e">
            <v>#N/A</v>
          </cell>
          <cell r="AZ59" t="e">
            <v>#N/A</v>
          </cell>
          <cell r="BF59" t="str">
            <v>0</v>
          </cell>
          <cell r="BG59" t="e">
            <v>#N/A</v>
          </cell>
          <cell r="BH59" t="e">
            <v>#N/A</v>
          </cell>
          <cell r="BI59" t="e">
            <v>#N/A</v>
          </cell>
          <cell r="BJ59" t="e">
            <v>#N/A</v>
          </cell>
          <cell r="BK59" t="e">
            <v>#N/A</v>
          </cell>
          <cell r="BN59" t="e">
            <v>#N/A</v>
          </cell>
          <cell r="BO59" t="e">
            <v>#N/A</v>
          </cell>
          <cell r="BQ59">
            <v>0</v>
          </cell>
          <cell r="BV59" t="e">
            <v>#N/A</v>
          </cell>
          <cell r="BW59" t="e">
            <v>#N/A</v>
          </cell>
          <cell r="BX59" t="e">
            <v>#N/A</v>
          </cell>
          <cell r="BY59" t="e">
            <v>#N/A</v>
          </cell>
          <cell r="CD59" t="e">
            <v>#N/A</v>
          </cell>
          <cell r="CE59" t="e">
            <v>#N/A</v>
          </cell>
          <cell r="CF59" t="e">
            <v>#N/A</v>
          </cell>
          <cell r="CG59" t="e">
            <v>#N/A</v>
          </cell>
          <cell r="CH59">
            <v>0</v>
          </cell>
          <cell r="CI59">
            <v>0</v>
          </cell>
          <cell r="CJ59">
            <v>0</v>
          </cell>
          <cell r="CK59">
            <v>0</v>
          </cell>
          <cell r="CL59">
            <v>0</v>
          </cell>
          <cell r="CM59">
            <v>10</v>
          </cell>
          <cell r="CN59">
            <v>2.0161290322580645</v>
          </cell>
          <cell r="CO59">
            <v>2.061855670103093</v>
          </cell>
          <cell r="CQ59" t="e">
            <v>#N/A</v>
          </cell>
          <cell r="CX59" t="e">
            <v>#N/A</v>
          </cell>
          <cell r="CY59" t="e">
            <v>#N/A</v>
          </cell>
          <cell r="CZ59" t="e">
            <v>#N/A</v>
          </cell>
          <cell r="DA59" t="e">
            <v>#N/A</v>
          </cell>
          <cell r="DC59" t="e">
            <v>#N/A</v>
          </cell>
        </row>
        <row r="60">
          <cell r="A60" t="str">
            <v>Tenancy</v>
          </cell>
          <cell r="B60">
            <v>56</v>
          </cell>
          <cell r="D60">
            <v>0</v>
          </cell>
          <cell r="E60">
            <v>0</v>
          </cell>
          <cell r="F60">
            <v>0</v>
          </cell>
          <cell r="G60">
            <v>0</v>
          </cell>
          <cell r="H60">
            <v>0</v>
          </cell>
          <cell r="I60">
            <v>0</v>
          </cell>
          <cell r="J60">
            <v>0</v>
          </cell>
          <cell r="K60">
            <v>0</v>
          </cell>
          <cell r="L60">
            <v>0</v>
          </cell>
          <cell r="M60">
            <v>0</v>
          </cell>
          <cell r="N60">
            <v>0</v>
          </cell>
          <cell r="O60">
            <v>0</v>
          </cell>
          <cell r="P60">
            <v>0</v>
          </cell>
          <cell r="R60">
            <v>10</v>
          </cell>
          <cell r="S60">
            <v>2.0161290322580645</v>
          </cell>
          <cell r="T60">
            <v>2.061855670103093</v>
          </cell>
          <cell r="U60" t="e">
            <v>#N/A</v>
          </cell>
          <cell r="W60" t="e">
            <v>#N/A</v>
          </cell>
          <cell r="X60" t="e">
            <v>#N/A</v>
          </cell>
          <cell r="Y60" t="e">
            <v>#N/A</v>
          </cell>
          <cell r="AA60" t="e">
            <v>#N/A</v>
          </cell>
          <cell r="AB60" t="e">
            <v>#N/A</v>
          </cell>
          <cell r="AC60" t="e">
            <v>#N/A</v>
          </cell>
          <cell r="AI60" t="e">
            <v>#N/A</v>
          </cell>
          <cell r="AJ60" t="e">
            <v>#N/A</v>
          </cell>
          <cell r="AL60" t="e">
            <v>#N/A</v>
          </cell>
          <cell r="AN60" t="e">
            <v>#N/A</v>
          </cell>
          <cell r="AO60" t="e">
            <v>#N/A</v>
          </cell>
          <cell r="AP60" t="e">
            <v>#N/A</v>
          </cell>
          <cell r="AT60">
            <v>6.5000099999999996</v>
          </cell>
          <cell r="AU60" t="e">
            <v>#N/A</v>
          </cell>
          <cell r="AV60" t="e">
            <v>#N/A</v>
          </cell>
          <cell r="AW60" t="e">
            <v>#N/A</v>
          </cell>
          <cell r="AX60" t="e">
            <v>#N/A</v>
          </cell>
          <cell r="AY60" t="e">
            <v>#N/A</v>
          </cell>
          <cell r="AZ60" t="e">
            <v>#N/A</v>
          </cell>
          <cell r="BF60" t="str">
            <v>0</v>
          </cell>
          <cell r="BG60" t="e">
            <v>#N/A</v>
          </cell>
          <cell r="BH60" t="e">
            <v>#N/A</v>
          </cell>
          <cell r="BI60" t="e">
            <v>#N/A</v>
          </cell>
          <cell r="BJ60" t="e">
            <v>#N/A</v>
          </cell>
          <cell r="BK60" t="e">
            <v>#N/A</v>
          </cell>
          <cell r="BN60" t="e">
            <v>#N/A</v>
          </cell>
          <cell r="BO60" t="e">
            <v>#N/A</v>
          </cell>
          <cell r="BQ60">
            <v>0</v>
          </cell>
          <cell r="BV60" t="e">
            <v>#N/A</v>
          </cell>
          <cell r="BW60" t="e">
            <v>#N/A</v>
          </cell>
          <cell r="BX60" t="e">
            <v>#N/A</v>
          </cell>
          <cell r="BY60" t="e">
            <v>#N/A</v>
          </cell>
          <cell r="CD60" t="e">
            <v>#N/A</v>
          </cell>
          <cell r="CE60" t="e">
            <v>#N/A</v>
          </cell>
          <cell r="CF60" t="e">
            <v>#N/A</v>
          </cell>
          <cell r="CG60" t="e">
            <v>#N/A</v>
          </cell>
          <cell r="CH60">
            <v>0</v>
          </cell>
          <cell r="CI60">
            <v>0</v>
          </cell>
          <cell r="CJ60">
            <v>0</v>
          </cell>
          <cell r="CK60">
            <v>0</v>
          </cell>
          <cell r="CL60">
            <v>0</v>
          </cell>
          <cell r="CM60">
            <v>10</v>
          </cell>
          <cell r="CN60">
            <v>2.0161290322580645</v>
          </cell>
          <cell r="CO60">
            <v>2.061855670103093</v>
          </cell>
          <cell r="CQ60" t="e">
            <v>#N/A</v>
          </cell>
          <cell r="CX60" t="e">
            <v>#N/A</v>
          </cell>
          <cell r="CY60" t="e">
            <v>#N/A</v>
          </cell>
          <cell r="CZ60" t="e">
            <v>#N/A</v>
          </cell>
          <cell r="DA60" t="e">
            <v>#N/A</v>
          </cell>
          <cell r="DC60" t="e">
            <v>#N/A</v>
          </cell>
        </row>
        <row r="61">
          <cell r="A61" t="str">
            <v>Tenancy</v>
          </cell>
          <cell r="B61">
            <v>57</v>
          </cell>
          <cell r="D61">
            <v>0</v>
          </cell>
          <cell r="E61">
            <v>0</v>
          </cell>
          <cell r="F61">
            <v>0</v>
          </cell>
          <cell r="G61">
            <v>0</v>
          </cell>
          <cell r="H61">
            <v>0</v>
          </cell>
          <cell r="I61">
            <v>0</v>
          </cell>
          <cell r="J61">
            <v>0</v>
          </cell>
          <cell r="K61">
            <v>0</v>
          </cell>
          <cell r="L61">
            <v>0</v>
          </cell>
          <cell r="M61">
            <v>0</v>
          </cell>
          <cell r="N61">
            <v>0</v>
          </cell>
          <cell r="O61">
            <v>0</v>
          </cell>
          <cell r="P61">
            <v>0</v>
          </cell>
          <cell r="R61">
            <v>10</v>
          </cell>
          <cell r="S61">
            <v>2.0161290322580645</v>
          </cell>
          <cell r="T61">
            <v>2.061855670103093</v>
          </cell>
          <cell r="U61" t="e">
            <v>#N/A</v>
          </cell>
          <cell r="W61" t="e">
            <v>#N/A</v>
          </cell>
          <cell r="X61" t="e">
            <v>#N/A</v>
          </cell>
          <cell r="Y61" t="e">
            <v>#N/A</v>
          </cell>
          <cell r="AA61" t="e">
            <v>#N/A</v>
          </cell>
          <cell r="AB61" t="e">
            <v>#N/A</v>
          </cell>
          <cell r="AC61" t="e">
            <v>#N/A</v>
          </cell>
          <cell r="AI61" t="e">
            <v>#N/A</v>
          </cell>
          <cell r="AJ61" t="e">
            <v>#N/A</v>
          </cell>
          <cell r="AL61" t="e">
            <v>#N/A</v>
          </cell>
          <cell r="AN61" t="e">
            <v>#N/A</v>
          </cell>
          <cell r="AO61" t="e">
            <v>#N/A</v>
          </cell>
          <cell r="AP61" t="e">
            <v>#N/A</v>
          </cell>
          <cell r="AT61">
            <v>6.5000099999999996</v>
          </cell>
          <cell r="AU61" t="e">
            <v>#N/A</v>
          </cell>
          <cell r="AV61" t="e">
            <v>#N/A</v>
          </cell>
          <cell r="AW61" t="e">
            <v>#N/A</v>
          </cell>
          <cell r="AX61" t="e">
            <v>#N/A</v>
          </cell>
          <cell r="AY61" t="e">
            <v>#N/A</v>
          </cell>
          <cell r="AZ61" t="e">
            <v>#N/A</v>
          </cell>
          <cell r="BF61" t="str">
            <v>0</v>
          </cell>
          <cell r="BG61" t="e">
            <v>#N/A</v>
          </cell>
          <cell r="BH61" t="e">
            <v>#N/A</v>
          </cell>
          <cell r="BI61" t="e">
            <v>#N/A</v>
          </cell>
          <cell r="BJ61" t="e">
            <v>#N/A</v>
          </cell>
          <cell r="BK61" t="e">
            <v>#N/A</v>
          </cell>
          <cell r="BN61" t="e">
            <v>#N/A</v>
          </cell>
          <cell r="BO61" t="e">
            <v>#N/A</v>
          </cell>
          <cell r="BQ61">
            <v>0</v>
          </cell>
          <cell r="BV61" t="e">
            <v>#N/A</v>
          </cell>
          <cell r="BW61" t="e">
            <v>#N/A</v>
          </cell>
          <cell r="BX61" t="e">
            <v>#N/A</v>
          </cell>
          <cell r="BY61" t="e">
            <v>#N/A</v>
          </cell>
          <cell r="CD61" t="e">
            <v>#N/A</v>
          </cell>
          <cell r="CE61" t="e">
            <v>#N/A</v>
          </cell>
          <cell r="CF61" t="e">
            <v>#N/A</v>
          </cell>
          <cell r="CG61" t="e">
            <v>#N/A</v>
          </cell>
          <cell r="CH61">
            <v>0</v>
          </cell>
          <cell r="CI61">
            <v>0</v>
          </cell>
          <cell r="CJ61">
            <v>0</v>
          </cell>
          <cell r="CK61">
            <v>0</v>
          </cell>
          <cell r="CL61">
            <v>0</v>
          </cell>
          <cell r="CM61">
            <v>10</v>
          </cell>
          <cell r="CN61">
            <v>2.0161290322580645</v>
          </cell>
          <cell r="CO61">
            <v>2.061855670103093</v>
          </cell>
          <cell r="CQ61" t="e">
            <v>#N/A</v>
          </cell>
          <cell r="CX61" t="e">
            <v>#N/A</v>
          </cell>
          <cell r="CY61" t="e">
            <v>#N/A</v>
          </cell>
          <cell r="CZ61" t="e">
            <v>#N/A</v>
          </cell>
          <cell r="DA61" t="e">
            <v>#N/A</v>
          </cell>
          <cell r="DC61" t="e">
            <v>#N/A</v>
          </cell>
        </row>
        <row r="62">
          <cell r="A62" t="str">
            <v>Tenancy</v>
          </cell>
          <cell r="B62">
            <v>58</v>
          </cell>
          <cell r="D62">
            <v>0</v>
          </cell>
          <cell r="E62">
            <v>0</v>
          </cell>
          <cell r="F62">
            <v>0</v>
          </cell>
          <cell r="G62">
            <v>0</v>
          </cell>
          <cell r="H62">
            <v>0</v>
          </cell>
          <cell r="I62">
            <v>0</v>
          </cell>
          <cell r="J62">
            <v>0</v>
          </cell>
          <cell r="K62">
            <v>0</v>
          </cell>
          <cell r="L62">
            <v>0</v>
          </cell>
          <cell r="M62">
            <v>0</v>
          </cell>
          <cell r="N62">
            <v>0</v>
          </cell>
          <cell r="O62">
            <v>0</v>
          </cell>
          <cell r="P62">
            <v>0</v>
          </cell>
          <cell r="R62">
            <v>10</v>
          </cell>
          <cell r="S62">
            <v>2.0161290322580645</v>
          </cell>
          <cell r="T62">
            <v>2.061855670103093</v>
          </cell>
          <cell r="U62" t="e">
            <v>#N/A</v>
          </cell>
          <cell r="W62" t="e">
            <v>#N/A</v>
          </cell>
          <cell r="X62" t="e">
            <v>#N/A</v>
          </cell>
          <cell r="Y62" t="e">
            <v>#N/A</v>
          </cell>
          <cell r="AA62" t="e">
            <v>#N/A</v>
          </cell>
          <cell r="AB62" t="e">
            <v>#N/A</v>
          </cell>
          <cell r="AC62" t="e">
            <v>#N/A</v>
          </cell>
          <cell r="AI62" t="e">
            <v>#N/A</v>
          </cell>
          <cell r="AJ62" t="e">
            <v>#N/A</v>
          </cell>
          <cell r="AL62" t="e">
            <v>#N/A</v>
          </cell>
          <cell r="AN62" t="e">
            <v>#N/A</v>
          </cell>
          <cell r="AO62" t="e">
            <v>#N/A</v>
          </cell>
          <cell r="AP62" t="e">
            <v>#N/A</v>
          </cell>
          <cell r="AT62">
            <v>6.5000099999999996</v>
          </cell>
          <cell r="AU62" t="e">
            <v>#N/A</v>
          </cell>
          <cell r="AV62" t="e">
            <v>#N/A</v>
          </cell>
          <cell r="AW62" t="e">
            <v>#N/A</v>
          </cell>
          <cell r="AX62" t="e">
            <v>#N/A</v>
          </cell>
          <cell r="AY62" t="e">
            <v>#N/A</v>
          </cell>
          <cell r="AZ62" t="e">
            <v>#N/A</v>
          </cell>
          <cell r="BF62" t="str">
            <v>0</v>
          </cell>
          <cell r="BG62" t="e">
            <v>#N/A</v>
          </cell>
          <cell r="BH62" t="e">
            <v>#N/A</v>
          </cell>
          <cell r="BI62" t="e">
            <v>#N/A</v>
          </cell>
          <cell r="BJ62" t="e">
            <v>#N/A</v>
          </cell>
          <cell r="BK62" t="e">
            <v>#N/A</v>
          </cell>
          <cell r="BN62" t="e">
            <v>#N/A</v>
          </cell>
          <cell r="BO62" t="e">
            <v>#N/A</v>
          </cell>
          <cell r="BQ62">
            <v>0</v>
          </cell>
          <cell r="BV62" t="e">
            <v>#N/A</v>
          </cell>
          <cell r="BW62" t="e">
            <v>#N/A</v>
          </cell>
          <cell r="BX62" t="e">
            <v>#N/A</v>
          </cell>
          <cell r="BY62" t="e">
            <v>#N/A</v>
          </cell>
          <cell r="CD62" t="e">
            <v>#N/A</v>
          </cell>
          <cell r="CE62" t="e">
            <v>#N/A</v>
          </cell>
          <cell r="CF62" t="e">
            <v>#N/A</v>
          </cell>
          <cell r="CG62" t="e">
            <v>#N/A</v>
          </cell>
          <cell r="CH62">
            <v>0</v>
          </cell>
          <cell r="CI62">
            <v>0</v>
          </cell>
          <cell r="CJ62">
            <v>0</v>
          </cell>
          <cell r="CK62">
            <v>0</v>
          </cell>
          <cell r="CL62">
            <v>0</v>
          </cell>
          <cell r="CM62">
            <v>10</v>
          </cell>
          <cell r="CN62">
            <v>2.0161290322580645</v>
          </cell>
          <cell r="CO62">
            <v>2.061855670103093</v>
          </cell>
          <cell r="CQ62" t="e">
            <v>#N/A</v>
          </cell>
          <cell r="CX62" t="e">
            <v>#N/A</v>
          </cell>
          <cell r="CY62" t="e">
            <v>#N/A</v>
          </cell>
          <cell r="CZ62" t="e">
            <v>#N/A</v>
          </cell>
          <cell r="DA62" t="e">
            <v>#N/A</v>
          </cell>
          <cell r="DC62" t="e">
            <v>#N/A</v>
          </cell>
        </row>
        <row r="63">
          <cell r="A63" t="str">
            <v>Tenancy</v>
          </cell>
          <cell r="B63">
            <v>59</v>
          </cell>
          <cell r="D63">
            <v>0</v>
          </cell>
          <cell r="E63">
            <v>0</v>
          </cell>
          <cell r="F63">
            <v>0</v>
          </cell>
          <cell r="G63">
            <v>0</v>
          </cell>
          <cell r="H63">
            <v>0</v>
          </cell>
          <cell r="I63">
            <v>0</v>
          </cell>
          <cell r="J63">
            <v>0</v>
          </cell>
          <cell r="K63">
            <v>0</v>
          </cell>
          <cell r="L63">
            <v>0</v>
          </cell>
          <cell r="M63">
            <v>0</v>
          </cell>
          <cell r="N63">
            <v>0</v>
          </cell>
          <cell r="O63">
            <v>0</v>
          </cell>
          <cell r="P63">
            <v>0</v>
          </cell>
          <cell r="R63">
            <v>10</v>
          </cell>
          <cell r="S63">
            <v>2.0161290322580645</v>
          </cell>
          <cell r="T63">
            <v>2.061855670103093</v>
          </cell>
          <cell r="U63" t="e">
            <v>#N/A</v>
          </cell>
          <cell r="W63" t="e">
            <v>#N/A</v>
          </cell>
          <cell r="X63" t="e">
            <v>#N/A</v>
          </cell>
          <cell r="Y63" t="e">
            <v>#N/A</v>
          </cell>
          <cell r="AA63" t="e">
            <v>#N/A</v>
          </cell>
          <cell r="AB63" t="e">
            <v>#N/A</v>
          </cell>
          <cell r="AC63" t="e">
            <v>#N/A</v>
          </cell>
          <cell r="AI63" t="e">
            <v>#N/A</v>
          </cell>
          <cell r="AJ63" t="e">
            <v>#N/A</v>
          </cell>
          <cell r="AL63" t="e">
            <v>#N/A</v>
          </cell>
          <cell r="AN63" t="e">
            <v>#N/A</v>
          </cell>
          <cell r="AO63" t="e">
            <v>#N/A</v>
          </cell>
          <cell r="AP63" t="e">
            <v>#N/A</v>
          </cell>
          <cell r="AT63">
            <v>6.5000099999999996</v>
          </cell>
          <cell r="AU63" t="e">
            <v>#N/A</v>
          </cell>
          <cell r="AV63" t="e">
            <v>#N/A</v>
          </cell>
          <cell r="AW63" t="e">
            <v>#N/A</v>
          </cell>
          <cell r="AX63" t="e">
            <v>#N/A</v>
          </cell>
          <cell r="AY63" t="e">
            <v>#N/A</v>
          </cell>
          <cell r="AZ63" t="e">
            <v>#N/A</v>
          </cell>
          <cell r="BF63" t="str">
            <v>0</v>
          </cell>
          <cell r="BG63" t="e">
            <v>#N/A</v>
          </cell>
          <cell r="BH63" t="e">
            <v>#N/A</v>
          </cell>
          <cell r="BI63" t="e">
            <v>#N/A</v>
          </cell>
          <cell r="BJ63" t="e">
            <v>#N/A</v>
          </cell>
          <cell r="BK63" t="e">
            <v>#N/A</v>
          </cell>
          <cell r="BN63" t="e">
            <v>#N/A</v>
          </cell>
          <cell r="BO63" t="e">
            <v>#N/A</v>
          </cell>
          <cell r="BQ63">
            <v>0</v>
          </cell>
          <cell r="BV63" t="e">
            <v>#N/A</v>
          </cell>
          <cell r="BW63" t="e">
            <v>#N/A</v>
          </cell>
          <cell r="BX63" t="e">
            <v>#N/A</v>
          </cell>
          <cell r="BY63" t="e">
            <v>#N/A</v>
          </cell>
          <cell r="CD63" t="e">
            <v>#N/A</v>
          </cell>
          <cell r="CE63" t="e">
            <v>#N/A</v>
          </cell>
          <cell r="CF63" t="e">
            <v>#N/A</v>
          </cell>
          <cell r="CG63" t="e">
            <v>#N/A</v>
          </cell>
          <cell r="CH63">
            <v>0</v>
          </cell>
          <cell r="CI63">
            <v>0</v>
          </cell>
          <cell r="CJ63">
            <v>0</v>
          </cell>
          <cell r="CK63">
            <v>0</v>
          </cell>
          <cell r="CL63">
            <v>0</v>
          </cell>
          <cell r="CM63">
            <v>10</v>
          </cell>
          <cell r="CN63">
            <v>2.0161290322580645</v>
          </cell>
          <cell r="CO63">
            <v>2.061855670103093</v>
          </cell>
          <cell r="CQ63" t="e">
            <v>#N/A</v>
          </cell>
          <cell r="CX63" t="e">
            <v>#N/A</v>
          </cell>
          <cell r="CY63" t="e">
            <v>#N/A</v>
          </cell>
          <cell r="CZ63" t="e">
            <v>#N/A</v>
          </cell>
          <cell r="DA63" t="e">
            <v>#N/A</v>
          </cell>
          <cell r="DC63" t="e">
            <v>#N/A</v>
          </cell>
        </row>
        <row r="64">
          <cell r="A64" t="str">
            <v>Tenancy</v>
          </cell>
          <cell r="B64">
            <v>60</v>
          </cell>
          <cell r="D64">
            <v>0</v>
          </cell>
          <cell r="E64">
            <v>0</v>
          </cell>
          <cell r="F64">
            <v>0</v>
          </cell>
          <cell r="G64">
            <v>0</v>
          </cell>
          <cell r="H64">
            <v>0</v>
          </cell>
          <cell r="I64">
            <v>0</v>
          </cell>
          <cell r="J64">
            <v>0</v>
          </cell>
          <cell r="K64">
            <v>0</v>
          </cell>
          <cell r="L64">
            <v>0</v>
          </cell>
          <cell r="M64">
            <v>0</v>
          </cell>
          <cell r="N64">
            <v>0</v>
          </cell>
          <cell r="O64">
            <v>0</v>
          </cell>
          <cell r="P64">
            <v>0</v>
          </cell>
          <cell r="R64">
            <v>10</v>
          </cell>
          <cell r="S64">
            <v>2.0161290322580645</v>
          </cell>
          <cell r="T64">
            <v>2.061855670103093</v>
          </cell>
          <cell r="U64" t="e">
            <v>#N/A</v>
          </cell>
          <cell r="W64" t="e">
            <v>#N/A</v>
          </cell>
          <cell r="X64" t="e">
            <v>#N/A</v>
          </cell>
          <cell r="Y64" t="e">
            <v>#N/A</v>
          </cell>
          <cell r="AA64" t="e">
            <v>#N/A</v>
          </cell>
          <cell r="AB64" t="e">
            <v>#N/A</v>
          </cell>
          <cell r="AC64" t="e">
            <v>#N/A</v>
          </cell>
          <cell r="AI64" t="e">
            <v>#N/A</v>
          </cell>
          <cell r="AJ64" t="e">
            <v>#N/A</v>
          </cell>
          <cell r="AL64" t="e">
            <v>#N/A</v>
          </cell>
          <cell r="AN64" t="e">
            <v>#N/A</v>
          </cell>
          <cell r="AO64" t="e">
            <v>#N/A</v>
          </cell>
          <cell r="AP64" t="e">
            <v>#N/A</v>
          </cell>
          <cell r="AT64">
            <v>6.5000099999999996</v>
          </cell>
          <cell r="AU64" t="e">
            <v>#N/A</v>
          </cell>
          <cell r="AV64" t="e">
            <v>#N/A</v>
          </cell>
          <cell r="AW64" t="e">
            <v>#N/A</v>
          </cell>
          <cell r="AX64" t="e">
            <v>#N/A</v>
          </cell>
          <cell r="AY64" t="e">
            <v>#N/A</v>
          </cell>
          <cell r="AZ64" t="e">
            <v>#N/A</v>
          </cell>
          <cell r="BF64" t="str">
            <v>0</v>
          </cell>
          <cell r="BG64" t="e">
            <v>#N/A</v>
          </cell>
          <cell r="BH64" t="e">
            <v>#N/A</v>
          </cell>
          <cell r="BI64" t="e">
            <v>#N/A</v>
          </cell>
          <cell r="BJ64" t="e">
            <v>#N/A</v>
          </cell>
          <cell r="BK64" t="e">
            <v>#N/A</v>
          </cell>
          <cell r="BN64" t="e">
            <v>#N/A</v>
          </cell>
          <cell r="BO64" t="e">
            <v>#N/A</v>
          </cell>
          <cell r="BQ64">
            <v>0</v>
          </cell>
          <cell r="BV64" t="e">
            <v>#N/A</v>
          </cell>
          <cell r="BW64" t="e">
            <v>#N/A</v>
          </cell>
          <cell r="BX64" t="e">
            <v>#N/A</v>
          </cell>
          <cell r="BY64" t="e">
            <v>#N/A</v>
          </cell>
          <cell r="CD64" t="e">
            <v>#N/A</v>
          </cell>
          <cell r="CE64" t="e">
            <v>#N/A</v>
          </cell>
          <cell r="CF64" t="e">
            <v>#N/A</v>
          </cell>
          <cell r="CG64" t="e">
            <v>#N/A</v>
          </cell>
          <cell r="CH64">
            <v>0</v>
          </cell>
          <cell r="CI64">
            <v>0</v>
          </cell>
          <cell r="CJ64">
            <v>0</v>
          </cell>
          <cell r="CK64">
            <v>0</v>
          </cell>
          <cell r="CL64">
            <v>0</v>
          </cell>
          <cell r="CM64">
            <v>10</v>
          </cell>
          <cell r="CN64">
            <v>2.0161290322580645</v>
          </cell>
          <cell r="CO64">
            <v>2.061855670103093</v>
          </cell>
          <cell r="CQ64" t="e">
            <v>#N/A</v>
          </cell>
          <cell r="CX64" t="e">
            <v>#N/A</v>
          </cell>
          <cell r="CY64" t="e">
            <v>#N/A</v>
          </cell>
          <cell r="CZ64" t="e">
            <v>#N/A</v>
          </cell>
          <cell r="DA64" t="e">
            <v>#N/A</v>
          </cell>
          <cell r="DC64" t="e">
            <v>#N/A</v>
          </cell>
        </row>
        <row r="65">
          <cell r="A65" t="str">
            <v>Tenancy</v>
          </cell>
          <cell r="B65">
            <v>61</v>
          </cell>
          <cell r="D65">
            <v>0</v>
          </cell>
          <cell r="E65">
            <v>0</v>
          </cell>
          <cell r="F65">
            <v>0</v>
          </cell>
          <cell r="G65">
            <v>0</v>
          </cell>
          <cell r="H65">
            <v>0</v>
          </cell>
          <cell r="I65">
            <v>0</v>
          </cell>
          <cell r="J65">
            <v>0</v>
          </cell>
          <cell r="K65">
            <v>0</v>
          </cell>
          <cell r="L65">
            <v>0</v>
          </cell>
          <cell r="M65">
            <v>0</v>
          </cell>
          <cell r="N65">
            <v>0</v>
          </cell>
          <cell r="O65">
            <v>0</v>
          </cell>
          <cell r="P65">
            <v>0</v>
          </cell>
          <cell r="R65">
            <v>10</v>
          </cell>
          <cell r="S65">
            <v>2.0161290322580645</v>
          </cell>
          <cell r="T65">
            <v>2.061855670103093</v>
          </cell>
          <cell r="U65" t="e">
            <v>#N/A</v>
          </cell>
          <cell r="W65" t="e">
            <v>#N/A</v>
          </cell>
          <cell r="X65" t="e">
            <v>#N/A</v>
          </cell>
          <cell r="Y65" t="e">
            <v>#N/A</v>
          </cell>
          <cell r="AA65" t="e">
            <v>#N/A</v>
          </cell>
          <cell r="AB65" t="e">
            <v>#N/A</v>
          </cell>
          <cell r="AC65" t="e">
            <v>#N/A</v>
          </cell>
          <cell r="AI65" t="e">
            <v>#N/A</v>
          </cell>
          <cell r="AJ65" t="e">
            <v>#N/A</v>
          </cell>
          <cell r="AL65" t="e">
            <v>#N/A</v>
          </cell>
          <cell r="AN65" t="e">
            <v>#N/A</v>
          </cell>
          <cell r="AO65" t="e">
            <v>#N/A</v>
          </cell>
          <cell r="AP65" t="e">
            <v>#N/A</v>
          </cell>
          <cell r="AT65">
            <v>6.5000099999999996</v>
          </cell>
          <cell r="AU65" t="e">
            <v>#N/A</v>
          </cell>
          <cell r="AV65" t="e">
            <v>#N/A</v>
          </cell>
          <cell r="AW65" t="e">
            <v>#N/A</v>
          </cell>
          <cell r="AX65" t="e">
            <v>#N/A</v>
          </cell>
          <cell r="AY65" t="e">
            <v>#N/A</v>
          </cell>
          <cell r="AZ65" t="e">
            <v>#N/A</v>
          </cell>
          <cell r="BF65" t="str">
            <v>0</v>
          </cell>
          <cell r="BG65" t="e">
            <v>#N/A</v>
          </cell>
          <cell r="BH65" t="e">
            <v>#N/A</v>
          </cell>
          <cell r="BI65" t="e">
            <v>#N/A</v>
          </cell>
          <cell r="BJ65" t="e">
            <v>#N/A</v>
          </cell>
          <cell r="BK65" t="e">
            <v>#N/A</v>
          </cell>
          <cell r="BN65" t="e">
            <v>#N/A</v>
          </cell>
          <cell r="BO65" t="e">
            <v>#N/A</v>
          </cell>
          <cell r="BQ65">
            <v>0</v>
          </cell>
          <cell r="BV65" t="e">
            <v>#N/A</v>
          </cell>
          <cell r="BW65" t="e">
            <v>#N/A</v>
          </cell>
          <cell r="BX65" t="e">
            <v>#N/A</v>
          </cell>
          <cell r="BY65" t="e">
            <v>#N/A</v>
          </cell>
          <cell r="CD65" t="e">
            <v>#N/A</v>
          </cell>
          <cell r="CE65" t="e">
            <v>#N/A</v>
          </cell>
          <cell r="CF65" t="e">
            <v>#N/A</v>
          </cell>
          <cell r="CG65" t="e">
            <v>#N/A</v>
          </cell>
          <cell r="CH65">
            <v>0</v>
          </cell>
          <cell r="CI65">
            <v>0</v>
          </cell>
          <cell r="CJ65">
            <v>0</v>
          </cell>
          <cell r="CK65">
            <v>0</v>
          </cell>
          <cell r="CL65">
            <v>0</v>
          </cell>
          <cell r="CM65">
            <v>10</v>
          </cell>
          <cell r="CN65">
            <v>2.0161290322580645</v>
          </cell>
          <cell r="CO65">
            <v>2.061855670103093</v>
          </cell>
          <cell r="CQ65" t="e">
            <v>#N/A</v>
          </cell>
          <cell r="CX65" t="e">
            <v>#N/A</v>
          </cell>
          <cell r="CY65" t="e">
            <v>#N/A</v>
          </cell>
          <cell r="CZ65" t="e">
            <v>#N/A</v>
          </cell>
          <cell r="DA65" t="e">
            <v>#N/A</v>
          </cell>
          <cell r="DC65" t="e">
            <v>#N/A</v>
          </cell>
        </row>
        <row r="66">
          <cell r="A66" t="str">
            <v>Tenancy</v>
          </cell>
          <cell r="B66">
            <v>62</v>
          </cell>
          <cell r="D66">
            <v>0</v>
          </cell>
          <cell r="E66">
            <v>0</v>
          </cell>
          <cell r="F66">
            <v>0</v>
          </cell>
          <cell r="G66">
            <v>0</v>
          </cell>
          <cell r="H66">
            <v>0</v>
          </cell>
          <cell r="I66">
            <v>0</v>
          </cell>
          <cell r="J66">
            <v>0</v>
          </cell>
          <cell r="K66">
            <v>0</v>
          </cell>
          <cell r="L66">
            <v>0</v>
          </cell>
          <cell r="M66">
            <v>0</v>
          </cell>
          <cell r="N66">
            <v>0</v>
          </cell>
          <cell r="O66">
            <v>0</v>
          </cell>
          <cell r="P66">
            <v>0</v>
          </cell>
          <cell r="R66">
            <v>10</v>
          </cell>
          <cell r="S66">
            <v>2.0161290322580645</v>
          </cell>
          <cell r="T66">
            <v>2.061855670103093</v>
          </cell>
          <cell r="U66" t="e">
            <v>#N/A</v>
          </cell>
          <cell r="W66" t="e">
            <v>#N/A</v>
          </cell>
          <cell r="X66" t="e">
            <v>#N/A</v>
          </cell>
          <cell r="Y66" t="e">
            <v>#N/A</v>
          </cell>
          <cell r="AA66" t="e">
            <v>#N/A</v>
          </cell>
          <cell r="AB66" t="e">
            <v>#N/A</v>
          </cell>
          <cell r="AC66" t="e">
            <v>#N/A</v>
          </cell>
          <cell r="AI66" t="e">
            <v>#N/A</v>
          </cell>
          <cell r="AJ66" t="e">
            <v>#N/A</v>
          </cell>
          <cell r="AL66" t="e">
            <v>#N/A</v>
          </cell>
          <cell r="AN66" t="e">
            <v>#N/A</v>
          </cell>
          <cell r="AO66" t="e">
            <v>#N/A</v>
          </cell>
          <cell r="AP66" t="e">
            <v>#N/A</v>
          </cell>
          <cell r="AT66">
            <v>6.5000099999999996</v>
          </cell>
          <cell r="AU66" t="e">
            <v>#N/A</v>
          </cell>
          <cell r="AV66" t="e">
            <v>#N/A</v>
          </cell>
          <cell r="AW66" t="e">
            <v>#N/A</v>
          </cell>
          <cell r="AX66" t="e">
            <v>#N/A</v>
          </cell>
          <cell r="AY66" t="e">
            <v>#N/A</v>
          </cell>
          <cell r="AZ66" t="e">
            <v>#N/A</v>
          </cell>
          <cell r="BF66" t="str">
            <v>0</v>
          </cell>
          <cell r="BG66" t="e">
            <v>#N/A</v>
          </cell>
          <cell r="BH66" t="e">
            <v>#N/A</v>
          </cell>
          <cell r="BI66" t="e">
            <v>#N/A</v>
          </cell>
          <cell r="BJ66" t="e">
            <v>#N/A</v>
          </cell>
          <cell r="BK66" t="e">
            <v>#N/A</v>
          </cell>
          <cell r="BN66" t="e">
            <v>#N/A</v>
          </cell>
          <cell r="BO66" t="e">
            <v>#N/A</v>
          </cell>
          <cell r="BQ66">
            <v>0</v>
          </cell>
          <cell r="BV66" t="e">
            <v>#N/A</v>
          </cell>
          <cell r="BW66" t="e">
            <v>#N/A</v>
          </cell>
          <cell r="BX66" t="e">
            <v>#N/A</v>
          </cell>
          <cell r="BY66" t="e">
            <v>#N/A</v>
          </cell>
          <cell r="CD66" t="e">
            <v>#N/A</v>
          </cell>
          <cell r="CE66" t="e">
            <v>#N/A</v>
          </cell>
          <cell r="CF66" t="e">
            <v>#N/A</v>
          </cell>
          <cell r="CG66" t="e">
            <v>#N/A</v>
          </cell>
          <cell r="CH66">
            <v>0</v>
          </cell>
          <cell r="CI66">
            <v>0</v>
          </cell>
          <cell r="CJ66">
            <v>0</v>
          </cell>
          <cell r="CK66">
            <v>0</v>
          </cell>
          <cell r="CL66">
            <v>0</v>
          </cell>
          <cell r="CM66">
            <v>10</v>
          </cell>
          <cell r="CN66">
            <v>2.0161290322580645</v>
          </cell>
          <cell r="CO66">
            <v>2.061855670103093</v>
          </cell>
          <cell r="CQ66" t="e">
            <v>#N/A</v>
          </cell>
          <cell r="CX66" t="e">
            <v>#N/A</v>
          </cell>
          <cell r="CY66" t="e">
            <v>#N/A</v>
          </cell>
          <cell r="CZ66" t="e">
            <v>#N/A</v>
          </cell>
          <cell r="DA66" t="e">
            <v>#N/A</v>
          </cell>
          <cell r="DC66" t="e">
            <v>#N/A</v>
          </cell>
        </row>
        <row r="67">
          <cell r="A67" t="str">
            <v>Tenancy</v>
          </cell>
          <cell r="B67">
            <v>63</v>
          </cell>
          <cell r="D67">
            <v>0</v>
          </cell>
          <cell r="E67">
            <v>0</v>
          </cell>
          <cell r="F67">
            <v>0</v>
          </cell>
          <cell r="G67">
            <v>0</v>
          </cell>
          <cell r="H67">
            <v>0</v>
          </cell>
          <cell r="I67">
            <v>0</v>
          </cell>
          <cell r="J67">
            <v>0</v>
          </cell>
          <cell r="K67">
            <v>0</v>
          </cell>
          <cell r="L67">
            <v>0</v>
          </cell>
          <cell r="M67">
            <v>0</v>
          </cell>
          <cell r="N67">
            <v>0</v>
          </cell>
          <cell r="O67">
            <v>0</v>
          </cell>
          <cell r="P67">
            <v>0</v>
          </cell>
          <cell r="R67">
            <v>10</v>
          </cell>
          <cell r="S67">
            <v>2.0161290322580645</v>
          </cell>
          <cell r="T67">
            <v>2.061855670103093</v>
          </cell>
          <cell r="U67" t="e">
            <v>#N/A</v>
          </cell>
          <cell r="W67" t="e">
            <v>#N/A</v>
          </cell>
          <cell r="X67" t="e">
            <v>#N/A</v>
          </cell>
          <cell r="Y67" t="e">
            <v>#N/A</v>
          </cell>
          <cell r="AA67" t="e">
            <v>#N/A</v>
          </cell>
          <cell r="AB67" t="e">
            <v>#N/A</v>
          </cell>
          <cell r="AC67" t="e">
            <v>#N/A</v>
          </cell>
          <cell r="AI67" t="e">
            <v>#N/A</v>
          </cell>
          <cell r="AJ67" t="e">
            <v>#N/A</v>
          </cell>
          <cell r="AL67" t="e">
            <v>#N/A</v>
          </cell>
          <cell r="AN67" t="e">
            <v>#N/A</v>
          </cell>
          <cell r="AO67" t="e">
            <v>#N/A</v>
          </cell>
          <cell r="AP67" t="e">
            <v>#N/A</v>
          </cell>
          <cell r="AT67">
            <v>6.5000099999999996</v>
          </cell>
          <cell r="AU67" t="e">
            <v>#N/A</v>
          </cell>
          <cell r="AV67" t="e">
            <v>#N/A</v>
          </cell>
          <cell r="AW67" t="e">
            <v>#N/A</v>
          </cell>
          <cell r="AX67" t="e">
            <v>#N/A</v>
          </cell>
          <cell r="AY67" t="e">
            <v>#N/A</v>
          </cell>
          <cell r="AZ67" t="e">
            <v>#N/A</v>
          </cell>
          <cell r="BF67" t="str">
            <v>0</v>
          </cell>
          <cell r="BG67" t="e">
            <v>#N/A</v>
          </cell>
          <cell r="BH67" t="e">
            <v>#N/A</v>
          </cell>
          <cell r="BI67" t="e">
            <v>#N/A</v>
          </cell>
          <cell r="BJ67" t="e">
            <v>#N/A</v>
          </cell>
          <cell r="BK67" t="e">
            <v>#N/A</v>
          </cell>
          <cell r="BN67" t="e">
            <v>#N/A</v>
          </cell>
          <cell r="BO67" t="e">
            <v>#N/A</v>
          </cell>
          <cell r="BQ67">
            <v>0</v>
          </cell>
          <cell r="BV67" t="e">
            <v>#N/A</v>
          </cell>
          <cell r="BW67" t="e">
            <v>#N/A</v>
          </cell>
          <cell r="BX67" t="e">
            <v>#N/A</v>
          </cell>
          <cell r="BY67" t="e">
            <v>#N/A</v>
          </cell>
          <cell r="CD67" t="e">
            <v>#N/A</v>
          </cell>
          <cell r="CE67" t="e">
            <v>#N/A</v>
          </cell>
          <cell r="CF67" t="e">
            <v>#N/A</v>
          </cell>
          <cell r="CG67" t="e">
            <v>#N/A</v>
          </cell>
          <cell r="CH67">
            <v>0</v>
          </cell>
          <cell r="CI67">
            <v>0</v>
          </cell>
          <cell r="CJ67">
            <v>0</v>
          </cell>
          <cell r="CK67">
            <v>0</v>
          </cell>
          <cell r="CL67">
            <v>0</v>
          </cell>
          <cell r="CM67">
            <v>10</v>
          </cell>
          <cell r="CN67">
            <v>2.0161290322580645</v>
          </cell>
          <cell r="CO67">
            <v>2.061855670103093</v>
          </cell>
          <cell r="CQ67" t="e">
            <v>#N/A</v>
          </cell>
          <cell r="CX67" t="e">
            <v>#N/A</v>
          </cell>
          <cell r="CY67" t="e">
            <v>#N/A</v>
          </cell>
          <cell r="CZ67" t="e">
            <v>#N/A</v>
          </cell>
          <cell r="DA67" t="e">
            <v>#N/A</v>
          </cell>
          <cell r="DC67" t="e">
            <v>#N/A</v>
          </cell>
        </row>
        <row r="68">
          <cell r="A68" t="str">
            <v>Tenancy</v>
          </cell>
          <cell r="B68">
            <v>64</v>
          </cell>
          <cell r="D68">
            <v>0</v>
          </cell>
          <cell r="E68">
            <v>0</v>
          </cell>
          <cell r="F68">
            <v>0</v>
          </cell>
          <cell r="G68">
            <v>0</v>
          </cell>
          <cell r="H68">
            <v>0</v>
          </cell>
          <cell r="I68">
            <v>0</v>
          </cell>
          <cell r="J68">
            <v>0</v>
          </cell>
          <cell r="K68">
            <v>0</v>
          </cell>
          <cell r="L68">
            <v>0</v>
          </cell>
          <cell r="M68">
            <v>0</v>
          </cell>
          <cell r="N68">
            <v>0</v>
          </cell>
          <cell r="O68">
            <v>0</v>
          </cell>
          <cell r="P68">
            <v>0</v>
          </cell>
          <cell r="R68">
            <v>10</v>
          </cell>
          <cell r="S68">
            <v>2.0161290322580645</v>
          </cell>
          <cell r="T68">
            <v>2.061855670103093</v>
          </cell>
          <cell r="U68" t="e">
            <v>#N/A</v>
          </cell>
          <cell r="W68" t="e">
            <v>#N/A</v>
          </cell>
          <cell r="X68" t="e">
            <v>#N/A</v>
          </cell>
          <cell r="Y68" t="e">
            <v>#N/A</v>
          </cell>
          <cell r="AA68" t="e">
            <v>#N/A</v>
          </cell>
          <cell r="AB68" t="e">
            <v>#N/A</v>
          </cell>
          <cell r="AC68" t="e">
            <v>#N/A</v>
          </cell>
          <cell r="AI68" t="e">
            <v>#N/A</v>
          </cell>
          <cell r="AJ68" t="e">
            <v>#N/A</v>
          </cell>
          <cell r="AL68" t="e">
            <v>#N/A</v>
          </cell>
          <cell r="AN68" t="e">
            <v>#N/A</v>
          </cell>
          <cell r="AO68" t="e">
            <v>#N/A</v>
          </cell>
          <cell r="AP68" t="e">
            <v>#N/A</v>
          </cell>
          <cell r="AT68">
            <v>6.5000099999999996</v>
          </cell>
          <cell r="AU68" t="e">
            <v>#N/A</v>
          </cell>
          <cell r="AV68" t="e">
            <v>#N/A</v>
          </cell>
          <cell r="AW68" t="e">
            <v>#N/A</v>
          </cell>
          <cell r="AX68" t="e">
            <v>#N/A</v>
          </cell>
          <cell r="AY68" t="e">
            <v>#N/A</v>
          </cell>
          <cell r="AZ68" t="e">
            <v>#N/A</v>
          </cell>
          <cell r="BF68" t="str">
            <v>0</v>
          </cell>
          <cell r="BG68" t="e">
            <v>#N/A</v>
          </cell>
          <cell r="BH68" t="e">
            <v>#N/A</v>
          </cell>
          <cell r="BI68" t="e">
            <v>#N/A</v>
          </cell>
          <cell r="BJ68" t="e">
            <v>#N/A</v>
          </cell>
          <cell r="BK68" t="e">
            <v>#N/A</v>
          </cell>
          <cell r="BN68" t="e">
            <v>#N/A</v>
          </cell>
          <cell r="BO68" t="e">
            <v>#N/A</v>
          </cell>
          <cell r="BQ68">
            <v>0</v>
          </cell>
          <cell r="BV68" t="e">
            <v>#N/A</v>
          </cell>
          <cell r="BW68" t="e">
            <v>#N/A</v>
          </cell>
          <cell r="BX68" t="e">
            <v>#N/A</v>
          </cell>
          <cell r="BY68" t="e">
            <v>#N/A</v>
          </cell>
          <cell r="CD68" t="e">
            <v>#N/A</v>
          </cell>
          <cell r="CE68" t="e">
            <v>#N/A</v>
          </cell>
          <cell r="CF68" t="e">
            <v>#N/A</v>
          </cell>
          <cell r="CG68" t="e">
            <v>#N/A</v>
          </cell>
          <cell r="CH68">
            <v>0</v>
          </cell>
          <cell r="CI68">
            <v>0</v>
          </cell>
          <cell r="CJ68">
            <v>0</v>
          </cell>
          <cell r="CK68">
            <v>0</v>
          </cell>
          <cell r="CL68">
            <v>0</v>
          </cell>
          <cell r="CM68">
            <v>10</v>
          </cell>
          <cell r="CN68">
            <v>2.0161290322580645</v>
          </cell>
          <cell r="CO68">
            <v>2.061855670103093</v>
          </cell>
          <cell r="CQ68" t="e">
            <v>#N/A</v>
          </cell>
          <cell r="CX68" t="e">
            <v>#N/A</v>
          </cell>
          <cell r="CY68" t="e">
            <v>#N/A</v>
          </cell>
          <cell r="CZ68" t="e">
            <v>#N/A</v>
          </cell>
          <cell r="DA68" t="e">
            <v>#N/A</v>
          </cell>
          <cell r="DC68" t="e">
            <v>#N/A</v>
          </cell>
        </row>
        <row r="69">
          <cell r="A69" t="str">
            <v>Tenancy</v>
          </cell>
          <cell r="B69">
            <v>65</v>
          </cell>
          <cell r="D69">
            <v>0</v>
          </cell>
          <cell r="E69">
            <v>0</v>
          </cell>
          <cell r="F69">
            <v>0</v>
          </cell>
          <cell r="G69">
            <v>0</v>
          </cell>
          <cell r="H69">
            <v>0</v>
          </cell>
          <cell r="I69">
            <v>0</v>
          </cell>
          <cell r="J69">
            <v>0</v>
          </cell>
          <cell r="K69">
            <v>0</v>
          </cell>
          <cell r="L69">
            <v>0</v>
          </cell>
          <cell r="M69">
            <v>0</v>
          </cell>
          <cell r="N69">
            <v>0</v>
          </cell>
          <cell r="O69">
            <v>0</v>
          </cell>
          <cell r="P69">
            <v>0</v>
          </cell>
          <cell r="R69">
            <v>10</v>
          </cell>
          <cell r="S69">
            <v>2.0161290322580645</v>
          </cell>
          <cell r="T69">
            <v>2.061855670103093</v>
          </cell>
          <cell r="U69" t="e">
            <v>#N/A</v>
          </cell>
          <cell r="W69" t="e">
            <v>#N/A</v>
          </cell>
          <cell r="X69" t="e">
            <v>#N/A</v>
          </cell>
          <cell r="Y69" t="e">
            <v>#N/A</v>
          </cell>
          <cell r="AA69" t="e">
            <v>#N/A</v>
          </cell>
          <cell r="AB69" t="e">
            <v>#N/A</v>
          </cell>
          <cell r="AC69" t="e">
            <v>#N/A</v>
          </cell>
          <cell r="AI69" t="e">
            <v>#N/A</v>
          </cell>
          <cell r="AJ69" t="e">
            <v>#N/A</v>
          </cell>
          <cell r="AL69" t="e">
            <v>#N/A</v>
          </cell>
          <cell r="AN69" t="e">
            <v>#N/A</v>
          </cell>
          <cell r="AO69" t="e">
            <v>#N/A</v>
          </cell>
          <cell r="AP69" t="e">
            <v>#N/A</v>
          </cell>
          <cell r="AT69">
            <v>6.5000099999999996</v>
          </cell>
          <cell r="AU69" t="e">
            <v>#N/A</v>
          </cell>
          <cell r="AV69" t="e">
            <v>#N/A</v>
          </cell>
          <cell r="AW69" t="e">
            <v>#N/A</v>
          </cell>
          <cell r="AX69" t="e">
            <v>#N/A</v>
          </cell>
          <cell r="AY69" t="e">
            <v>#N/A</v>
          </cell>
          <cell r="AZ69" t="e">
            <v>#N/A</v>
          </cell>
          <cell r="BF69" t="str">
            <v>0</v>
          </cell>
          <cell r="BG69" t="e">
            <v>#N/A</v>
          </cell>
          <cell r="BH69" t="e">
            <v>#N/A</v>
          </cell>
          <cell r="BI69" t="e">
            <v>#N/A</v>
          </cell>
          <cell r="BJ69" t="e">
            <v>#N/A</v>
          </cell>
          <cell r="BK69" t="e">
            <v>#N/A</v>
          </cell>
          <cell r="BN69" t="e">
            <v>#N/A</v>
          </cell>
          <cell r="BO69" t="e">
            <v>#N/A</v>
          </cell>
          <cell r="BQ69">
            <v>0</v>
          </cell>
          <cell r="BV69" t="e">
            <v>#N/A</v>
          </cell>
          <cell r="BW69" t="e">
            <v>#N/A</v>
          </cell>
          <cell r="BX69" t="e">
            <v>#N/A</v>
          </cell>
          <cell r="BY69" t="e">
            <v>#N/A</v>
          </cell>
          <cell r="CD69" t="e">
            <v>#N/A</v>
          </cell>
          <cell r="CE69" t="e">
            <v>#N/A</v>
          </cell>
          <cell r="CF69" t="e">
            <v>#N/A</v>
          </cell>
          <cell r="CG69" t="e">
            <v>#N/A</v>
          </cell>
          <cell r="CH69">
            <v>0</v>
          </cell>
          <cell r="CI69">
            <v>0</v>
          </cell>
          <cell r="CJ69">
            <v>0</v>
          </cell>
          <cell r="CK69">
            <v>0</v>
          </cell>
          <cell r="CL69">
            <v>0</v>
          </cell>
          <cell r="CM69">
            <v>10</v>
          </cell>
          <cell r="CN69">
            <v>2.0161290322580645</v>
          </cell>
          <cell r="CO69">
            <v>2.061855670103093</v>
          </cell>
          <cell r="CQ69" t="e">
            <v>#N/A</v>
          </cell>
          <cell r="CX69" t="e">
            <v>#N/A</v>
          </cell>
          <cell r="CY69" t="e">
            <v>#N/A</v>
          </cell>
          <cell r="CZ69" t="e">
            <v>#N/A</v>
          </cell>
          <cell r="DA69" t="e">
            <v>#N/A</v>
          </cell>
          <cell r="DC69" t="e">
            <v>#N/A</v>
          </cell>
        </row>
        <row r="70">
          <cell r="A70" t="str">
            <v>Tenancy</v>
          </cell>
          <cell r="B70">
            <v>66</v>
          </cell>
          <cell r="D70">
            <v>0</v>
          </cell>
          <cell r="E70">
            <v>0</v>
          </cell>
          <cell r="F70">
            <v>0</v>
          </cell>
          <cell r="G70">
            <v>0</v>
          </cell>
          <cell r="H70">
            <v>0</v>
          </cell>
          <cell r="I70">
            <v>0</v>
          </cell>
          <cell r="J70">
            <v>0</v>
          </cell>
          <cell r="K70">
            <v>0</v>
          </cell>
          <cell r="L70">
            <v>0</v>
          </cell>
          <cell r="M70">
            <v>0</v>
          </cell>
          <cell r="N70">
            <v>0</v>
          </cell>
          <cell r="O70">
            <v>0</v>
          </cell>
          <cell r="P70">
            <v>0</v>
          </cell>
          <cell r="R70">
            <v>10</v>
          </cell>
          <cell r="S70">
            <v>2.0161290322580645</v>
          </cell>
          <cell r="T70">
            <v>2.061855670103093</v>
          </cell>
          <cell r="U70" t="e">
            <v>#N/A</v>
          </cell>
          <cell r="W70" t="e">
            <v>#N/A</v>
          </cell>
          <cell r="X70" t="e">
            <v>#N/A</v>
          </cell>
          <cell r="Y70" t="e">
            <v>#N/A</v>
          </cell>
          <cell r="AA70" t="e">
            <v>#N/A</v>
          </cell>
          <cell r="AB70" t="e">
            <v>#N/A</v>
          </cell>
          <cell r="AC70" t="e">
            <v>#N/A</v>
          </cell>
          <cell r="AI70" t="e">
            <v>#N/A</v>
          </cell>
          <cell r="AJ70" t="e">
            <v>#N/A</v>
          </cell>
          <cell r="AL70" t="e">
            <v>#N/A</v>
          </cell>
          <cell r="AN70" t="e">
            <v>#N/A</v>
          </cell>
          <cell r="AO70" t="e">
            <v>#N/A</v>
          </cell>
          <cell r="AP70" t="e">
            <v>#N/A</v>
          </cell>
          <cell r="AT70">
            <v>6.5000099999999996</v>
          </cell>
          <cell r="AU70" t="e">
            <v>#N/A</v>
          </cell>
          <cell r="AV70" t="e">
            <v>#N/A</v>
          </cell>
          <cell r="AW70" t="e">
            <v>#N/A</v>
          </cell>
          <cell r="AX70" t="e">
            <v>#N/A</v>
          </cell>
          <cell r="AY70" t="e">
            <v>#N/A</v>
          </cell>
          <cell r="AZ70" t="e">
            <v>#N/A</v>
          </cell>
          <cell r="BF70" t="str">
            <v>0</v>
          </cell>
          <cell r="BG70" t="e">
            <v>#N/A</v>
          </cell>
          <cell r="BH70" t="e">
            <v>#N/A</v>
          </cell>
          <cell r="BI70" t="e">
            <v>#N/A</v>
          </cell>
          <cell r="BJ70" t="e">
            <v>#N/A</v>
          </cell>
          <cell r="BK70" t="e">
            <v>#N/A</v>
          </cell>
          <cell r="BN70" t="e">
            <v>#N/A</v>
          </cell>
          <cell r="BO70" t="e">
            <v>#N/A</v>
          </cell>
          <cell r="BQ70">
            <v>0</v>
          </cell>
          <cell r="BV70" t="e">
            <v>#N/A</v>
          </cell>
          <cell r="BW70" t="e">
            <v>#N/A</v>
          </cell>
          <cell r="BX70" t="e">
            <v>#N/A</v>
          </cell>
          <cell r="BY70" t="e">
            <v>#N/A</v>
          </cell>
          <cell r="CD70" t="e">
            <v>#N/A</v>
          </cell>
          <cell r="CE70" t="e">
            <v>#N/A</v>
          </cell>
          <cell r="CF70" t="e">
            <v>#N/A</v>
          </cell>
          <cell r="CG70" t="e">
            <v>#N/A</v>
          </cell>
          <cell r="CH70">
            <v>0</v>
          </cell>
          <cell r="CI70">
            <v>0</v>
          </cell>
          <cell r="CJ70">
            <v>0</v>
          </cell>
          <cell r="CK70">
            <v>0</v>
          </cell>
          <cell r="CL70">
            <v>0</v>
          </cell>
          <cell r="CM70">
            <v>10</v>
          </cell>
          <cell r="CN70">
            <v>2.0161290322580645</v>
          </cell>
          <cell r="CO70">
            <v>2.061855670103093</v>
          </cell>
          <cell r="CQ70" t="e">
            <v>#N/A</v>
          </cell>
          <cell r="CX70" t="e">
            <v>#N/A</v>
          </cell>
          <cell r="CY70" t="e">
            <v>#N/A</v>
          </cell>
          <cell r="CZ70" t="e">
            <v>#N/A</v>
          </cell>
          <cell r="DA70" t="e">
            <v>#N/A</v>
          </cell>
          <cell r="DC70" t="e">
            <v>#N/A</v>
          </cell>
        </row>
        <row r="71">
          <cell r="A71" t="str">
            <v>Tenancy</v>
          </cell>
          <cell r="B71">
            <v>67</v>
          </cell>
          <cell r="D71">
            <v>0</v>
          </cell>
          <cell r="E71">
            <v>0</v>
          </cell>
          <cell r="F71">
            <v>0</v>
          </cell>
          <cell r="G71">
            <v>0</v>
          </cell>
          <cell r="H71">
            <v>0</v>
          </cell>
          <cell r="I71">
            <v>0</v>
          </cell>
          <cell r="J71">
            <v>0</v>
          </cell>
          <cell r="K71">
            <v>0</v>
          </cell>
          <cell r="L71">
            <v>0</v>
          </cell>
          <cell r="M71">
            <v>0</v>
          </cell>
          <cell r="N71">
            <v>0</v>
          </cell>
          <cell r="O71">
            <v>0</v>
          </cell>
          <cell r="P71">
            <v>0</v>
          </cell>
          <cell r="R71">
            <v>10</v>
          </cell>
          <cell r="S71">
            <v>2.0161290322580645</v>
          </cell>
          <cell r="T71">
            <v>2.061855670103093</v>
          </cell>
          <cell r="U71" t="e">
            <v>#N/A</v>
          </cell>
          <cell r="W71" t="e">
            <v>#N/A</v>
          </cell>
          <cell r="X71" t="e">
            <v>#N/A</v>
          </cell>
          <cell r="Y71" t="e">
            <v>#N/A</v>
          </cell>
          <cell r="AA71" t="e">
            <v>#N/A</v>
          </cell>
          <cell r="AB71" t="e">
            <v>#N/A</v>
          </cell>
          <cell r="AC71" t="e">
            <v>#N/A</v>
          </cell>
          <cell r="AI71" t="e">
            <v>#N/A</v>
          </cell>
          <cell r="AJ71" t="e">
            <v>#N/A</v>
          </cell>
          <cell r="AL71" t="e">
            <v>#N/A</v>
          </cell>
          <cell r="AN71" t="e">
            <v>#N/A</v>
          </cell>
          <cell r="AO71" t="e">
            <v>#N/A</v>
          </cell>
          <cell r="AP71" t="e">
            <v>#N/A</v>
          </cell>
          <cell r="AT71">
            <v>6.5000099999999996</v>
          </cell>
          <cell r="AU71" t="e">
            <v>#N/A</v>
          </cell>
          <cell r="AV71" t="e">
            <v>#N/A</v>
          </cell>
          <cell r="AW71" t="e">
            <v>#N/A</v>
          </cell>
          <cell r="AX71" t="e">
            <v>#N/A</v>
          </cell>
          <cell r="AY71" t="e">
            <v>#N/A</v>
          </cell>
          <cell r="AZ71" t="e">
            <v>#N/A</v>
          </cell>
          <cell r="BF71" t="str">
            <v>0</v>
          </cell>
          <cell r="BG71" t="e">
            <v>#N/A</v>
          </cell>
          <cell r="BH71" t="e">
            <v>#N/A</v>
          </cell>
          <cell r="BI71" t="e">
            <v>#N/A</v>
          </cell>
          <cell r="BJ71" t="e">
            <v>#N/A</v>
          </cell>
          <cell r="BK71" t="e">
            <v>#N/A</v>
          </cell>
          <cell r="BN71" t="e">
            <v>#N/A</v>
          </cell>
          <cell r="BO71" t="e">
            <v>#N/A</v>
          </cell>
          <cell r="BQ71">
            <v>0</v>
          </cell>
          <cell r="BV71" t="e">
            <v>#N/A</v>
          </cell>
          <cell r="BW71" t="e">
            <v>#N/A</v>
          </cell>
          <cell r="BX71" t="e">
            <v>#N/A</v>
          </cell>
          <cell r="BY71" t="e">
            <v>#N/A</v>
          </cell>
          <cell r="CD71" t="e">
            <v>#N/A</v>
          </cell>
          <cell r="CE71" t="e">
            <v>#N/A</v>
          </cell>
          <cell r="CF71" t="e">
            <v>#N/A</v>
          </cell>
          <cell r="CG71" t="e">
            <v>#N/A</v>
          </cell>
          <cell r="CH71">
            <v>0</v>
          </cell>
          <cell r="CI71">
            <v>0</v>
          </cell>
          <cell r="CJ71">
            <v>0</v>
          </cell>
          <cell r="CK71">
            <v>0</v>
          </cell>
          <cell r="CL71">
            <v>0</v>
          </cell>
          <cell r="CM71">
            <v>10</v>
          </cell>
          <cell r="CN71">
            <v>2.0161290322580645</v>
          </cell>
          <cell r="CO71">
            <v>2.061855670103093</v>
          </cell>
          <cell r="CQ71" t="e">
            <v>#N/A</v>
          </cell>
          <cell r="CX71" t="e">
            <v>#N/A</v>
          </cell>
          <cell r="CY71" t="e">
            <v>#N/A</v>
          </cell>
          <cell r="CZ71" t="e">
            <v>#N/A</v>
          </cell>
          <cell r="DA71" t="e">
            <v>#N/A</v>
          </cell>
          <cell r="DC71" t="e">
            <v>#N/A</v>
          </cell>
        </row>
        <row r="72">
          <cell r="A72" t="str">
            <v>Tenancy</v>
          </cell>
          <cell r="B72">
            <v>68</v>
          </cell>
          <cell r="D72">
            <v>0</v>
          </cell>
          <cell r="E72">
            <v>0</v>
          </cell>
          <cell r="F72">
            <v>0</v>
          </cell>
          <cell r="G72">
            <v>0</v>
          </cell>
          <cell r="H72">
            <v>0</v>
          </cell>
          <cell r="I72">
            <v>0</v>
          </cell>
          <cell r="J72">
            <v>0</v>
          </cell>
          <cell r="K72">
            <v>0</v>
          </cell>
          <cell r="L72">
            <v>0</v>
          </cell>
          <cell r="M72">
            <v>0</v>
          </cell>
          <cell r="N72">
            <v>0</v>
          </cell>
          <cell r="O72">
            <v>0</v>
          </cell>
          <cell r="P72">
            <v>0</v>
          </cell>
          <cell r="R72">
            <v>10</v>
          </cell>
          <cell r="S72">
            <v>2.0161290322580645</v>
          </cell>
          <cell r="T72">
            <v>2.061855670103093</v>
          </cell>
          <cell r="U72" t="e">
            <v>#N/A</v>
          </cell>
          <cell r="W72" t="e">
            <v>#N/A</v>
          </cell>
          <cell r="X72" t="e">
            <v>#N/A</v>
          </cell>
          <cell r="Y72" t="e">
            <v>#N/A</v>
          </cell>
          <cell r="AA72" t="e">
            <v>#N/A</v>
          </cell>
          <cell r="AB72" t="e">
            <v>#N/A</v>
          </cell>
          <cell r="AC72" t="e">
            <v>#N/A</v>
          </cell>
          <cell r="AI72" t="e">
            <v>#N/A</v>
          </cell>
          <cell r="AJ72" t="e">
            <v>#N/A</v>
          </cell>
          <cell r="AL72" t="e">
            <v>#N/A</v>
          </cell>
          <cell r="AN72" t="e">
            <v>#N/A</v>
          </cell>
          <cell r="AO72" t="e">
            <v>#N/A</v>
          </cell>
          <cell r="AP72" t="e">
            <v>#N/A</v>
          </cell>
          <cell r="AT72">
            <v>6.5000099999999996</v>
          </cell>
          <cell r="AU72" t="e">
            <v>#N/A</v>
          </cell>
          <cell r="AV72" t="e">
            <v>#N/A</v>
          </cell>
          <cell r="AW72" t="e">
            <v>#N/A</v>
          </cell>
          <cell r="AX72" t="e">
            <v>#N/A</v>
          </cell>
          <cell r="AY72" t="e">
            <v>#N/A</v>
          </cell>
          <cell r="AZ72" t="e">
            <v>#N/A</v>
          </cell>
          <cell r="BF72" t="str">
            <v>0</v>
          </cell>
          <cell r="BG72" t="e">
            <v>#N/A</v>
          </cell>
          <cell r="BH72" t="e">
            <v>#N/A</v>
          </cell>
          <cell r="BI72" t="e">
            <v>#N/A</v>
          </cell>
          <cell r="BJ72" t="e">
            <v>#N/A</v>
          </cell>
          <cell r="BK72" t="e">
            <v>#N/A</v>
          </cell>
          <cell r="BN72" t="e">
            <v>#N/A</v>
          </cell>
          <cell r="BO72" t="e">
            <v>#N/A</v>
          </cell>
          <cell r="BQ72">
            <v>0</v>
          </cell>
          <cell r="BV72" t="e">
            <v>#N/A</v>
          </cell>
          <cell r="BW72" t="e">
            <v>#N/A</v>
          </cell>
          <cell r="BX72" t="e">
            <v>#N/A</v>
          </cell>
          <cell r="BY72" t="e">
            <v>#N/A</v>
          </cell>
          <cell r="CD72" t="e">
            <v>#N/A</v>
          </cell>
          <cell r="CE72" t="e">
            <v>#N/A</v>
          </cell>
          <cell r="CF72" t="e">
            <v>#N/A</v>
          </cell>
          <cell r="CG72" t="e">
            <v>#N/A</v>
          </cell>
          <cell r="CH72">
            <v>0</v>
          </cell>
          <cell r="CI72">
            <v>0</v>
          </cell>
          <cell r="CJ72">
            <v>0</v>
          </cell>
          <cell r="CK72">
            <v>0</v>
          </cell>
          <cell r="CL72">
            <v>0</v>
          </cell>
          <cell r="CM72">
            <v>10</v>
          </cell>
          <cell r="CN72">
            <v>2.0161290322580645</v>
          </cell>
          <cell r="CO72">
            <v>2.061855670103093</v>
          </cell>
          <cell r="CQ72" t="e">
            <v>#N/A</v>
          </cell>
          <cell r="CX72" t="e">
            <v>#N/A</v>
          </cell>
          <cell r="CY72" t="e">
            <v>#N/A</v>
          </cell>
          <cell r="CZ72" t="e">
            <v>#N/A</v>
          </cell>
          <cell r="DA72" t="e">
            <v>#N/A</v>
          </cell>
          <cell r="DC72" t="e">
            <v>#N/A</v>
          </cell>
        </row>
        <row r="73">
          <cell r="A73" t="str">
            <v>Tenancy</v>
          </cell>
          <cell r="B73">
            <v>69</v>
          </cell>
          <cell r="D73">
            <v>0</v>
          </cell>
          <cell r="E73">
            <v>0</v>
          </cell>
          <cell r="F73">
            <v>0</v>
          </cell>
          <cell r="G73">
            <v>0</v>
          </cell>
          <cell r="H73">
            <v>0</v>
          </cell>
          <cell r="I73">
            <v>0</v>
          </cell>
          <cell r="J73">
            <v>0</v>
          </cell>
          <cell r="K73">
            <v>0</v>
          </cell>
          <cell r="L73">
            <v>0</v>
          </cell>
          <cell r="M73">
            <v>0</v>
          </cell>
          <cell r="N73">
            <v>0</v>
          </cell>
          <cell r="O73">
            <v>0</v>
          </cell>
          <cell r="P73">
            <v>0</v>
          </cell>
          <cell r="R73">
            <v>10</v>
          </cell>
          <cell r="S73">
            <v>2.0161290322580645</v>
          </cell>
          <cell r="T73">
            <v>2.061855670103093</v>
          </cell>
          <cell r="U73" t="e">
            <v>#N/A</v>
          </cell>
          <cell r="W73" t="e">
            <v>#N/A</v>
          </cell>
          <cell r="X73" t="e">
            <v>#N/A</v>
          </cell>
          <cell r="Y73" t="e">
            <v>#N/A</v>
          </cell>
          <cell r="AA73" t="e">
            <v>#N/A</v>
          </cell>
          <cell r="AB73" t="e">
            <v>#N/A</v>
          </cell>
          <cell r="AC73" t="e">
            <v>#N/A</v>
          </cell>
          <cell r="AI73" t="e">
            <v>#N/A</v>
          </cell>
          <cell r="AJ73" t="e">
            <v>#N/A</v>
          </cell>
          <cell r="AL73" t="e">
            <v>#N/A</v>
          </cell>
          <cell r="AN73" t="e">
            <v>#N/A</v>
          </cell>
          <cell r="AO73" t="e">
            <v>#N/A</v>
          </cell>
          <cell r="AP73" t="e">
            <v>#N/A</v>
          </cell>
          <cell r="AT73">
            <v>6.5000099999999996</v>
          </cell>
          <cell r="AU73" t="e">
            <v>#N/A</v>
          </cell>
          <cell r="AV73" t="e">
            <v>#N/A</v>
          </cell>
          <cell r="AW73" t="e">
            <v>#N/A</v>
          </cell>
          <cell r="AX73" t="e">
            <v>#N/A</v>
          </cell>
          <cell r="AY73" t="e">
            <v>#N/A</v>
          </cell>
          <cell r="AZ73" t="e">
            <v>#N/A</v>
          </cell>
          <cell r="BF73" t="str">
            <v>0</v>
          </cell>
          <cell r="BG73" t="e">
            <v>#N/A</v>
          </cell>
          <cell r="BH73" t="e">
            <v>#N/A</v>
          </cell>
          <cell r="BI73" t="e">
            <v>#N/A</v>
          </cell>
          <cell r="BJ73" t="e">
            <v>#N/A</v>
          </cell>
          <cell r="BK73" t="e">
            <v>#N/A</v>
          </cell>
          <cell r="BN73" t="e">
            <v>#N/A</v>
          </cell>
          <cell r="BO73" t="e">
            <v>#N/A</v>
          </cell>
          <cell r="BQ73">
            <v>0</v>
          </cell>
          <cell r="BV73" t="e">
            <v>#N/A</v>
          </cell>
          <cell r="BW73" t="e">
            <v>#N/A</v>
          </cell>
          <cell r="BX73" t="e">
            <v>#N/A</v>
          </cell>
          <cell r="BY73" t="e">
            <v>#N/A</v>
          </cell>
          <cell r="CD73" t="e">
            <v>#N/A</v>
          </cell>
          <cell r="CE73" t="e">
            <v>#N/A</v>
          </cell>
          <cell r="CF73" t="e">
            <v>#N/A</v>
          </cell>
          <cell r="CG73" t="e">
            <v>#N/A</v>
          </cell>
          <cell r="CH73">
            <v>0</v>
          </cell>
          <cell r="CI73">
            <v>0</v>
          </cell>
          <cell r="CJ73">
            <v>0</v>
          </cell>
          <cell r="CK73">
            <v>0</v>
          </cell>
          <cell r="CL73">
            <v>0</v>
          </cell>
          <cell r="CM73">
            <v>10</v>
          </cell>
          <cell r="CN73">
            <v>2.0161290322580645</v>
          </cell>
          <cell r="CO73">
            <v>2.061855670103093</v>
          </cell>
          <cell r="CQ73" t="e">
            <v>#N/A</v>
          </cell>
          <cell r="CX73" t="e">
            <v>#N/A</v>
          </cell>
          <cell r="CY73" t="e">
            <v>#N/A</v>
          </cell>
          <cell r="CZ73" t="e">
            <v>#N/A</v>
          </cell>
          <cell r="DA73" t="e">
            <v>#N/A</v>
          </cell>
          <cell r="DC73" t="e">
            <v>#N/A</v>
          </cell>
        </row>
        <row r="74">
          <cell r="A74" t="str">
            <v>Tenancy</v>
          </cell>
          <cell r="B74">
            <v>70</v>
          </cell>
          <cell r="D74">
            <v>0</v>
          </cell>
          <cell r="E74">
            <v>0</v>
          </cell>
          <cell r="F74">
            <v>0</v>
          </cell>
          <cell r="G74">
            <v>0</v>
          </cell>
          <cell r="H74">
            <v>0</v>
          </cell>
          <cell r="I74">
            <v>0</v>
          </cell>
          <cell r="J74">
            <v>0</v>
          </cell>
          <cell r="K74">
            <v>0</v>
          </cell>
          <cell r="L74">
            <v>0</v>
          </cell>
          <cell r="M74">
            <v>0</v>
          </cell>
          <cell r="N74">
            <v>0</v>
          </cell>
          <cell r="O74">
            <v>0</v>
          </cell>
          <cell r="P74">
            <v>0</v>
          </cell>
          <cell r="R74">
            <v>10</v>
          </cell>
          <cell r="S74">
            <v>2.0161290322580645</v>
          </cell>
          <cell r="T74">
            <v>2.061855670103093</v>
          </cell>
          <cell r="U74" t="e">
            <v>#N/A</v>
          </cell>
          <cell r="W74" t="e">
            <v>#N/A</v>
          </cell>
          <cell r="X74" t="e">
            <v>#N/A</v>
          </cell>
          <cell r="Y74" t="e">
            <v>#N/A</v>
          </cell>
          <cell r="AA74" t="e">
            <v>#N/A</v>
          </cell>
          <cell r="AB74" t="e">
            <v>#N/A</v>
          </cell>
          <cell r="AC74" t="e">
            <v>#N/A</v>
          </cell>
          <cell r="AI74" t="e">
            <v>#N/A</v>
          </cell>
          <cell r="AJ74" t="e">
            <v>#N/A</v>
          </cell>
          <cell r="AL74" t="e">
            <v>#N/A</v>
          </cell>
          <cell r="AN74" t="e">
            <v>#N/A</v>
          </cell>
          <cell r="AO74" t="e">
            <v>#N/A</v>
          </cell>
          <cell r="AP74" t="e">
            <v>#N/A</v>
          </cell>
          <cell r="AT74">
            <v>6.5000099999999996</v>
          </cell>
          <cell r="AU74" t="e">
            <v>#N/A</v>
          </cell>
          <cell r="AV74" t="e">
            <v>#N/A</v>
          </cell>
          <cell r="AW74" t="e">
            <v>#N/A</v>
          </cell>
          <cell r="AX74" t="e">
            <v>#N/A</v>
          </cell>
          <cell r="AY74" t="e">
            <v>#N/A</v>
          </cell>
          <cell r="AZ74" t="e">
            <v>#N/A</v>
          </cell>
          <cell r="BF74" t="str">
            <v>0</v>
          </cell>
          <cell r="BG74" t="e">
            <v>#N/A</v>
          </cell>
          <cell r="BH74" t="e">
            <v>#N/A</v>
          </cell>
          <cell r="BI74" t="e">
            <v>#N/A</v>
          </cell>
          <cell r="BJ74" t="e">
            <v>#N/A</v>
          </cell>
          <cell r="BK74" t="e">
            <v>#N/A</v>
          </cell>
          <cell r="BN74" t="e">
            <v>#N/A</v>
          </cell>
          <cell r="BO74" t="e">
            <v>#N/A</v>
          </cell>
          <cell r="BQ74">
            <v>0</v>
          </cell>
          <cell r="BV74" t="e">
            <v>#N/A</v>
          </cell>
          <cell r="BW74" t="e">
            <v>#N/A</v>
          </cell>
          <cell r="BX74" t="e">
            <v>#N/A</v>
          </cell>
          <cell r="BY74" t="e">
            <v>#N/A</v>
          </cell>
          <cell r="CD74" t="e">
            <v>#N/A</v>
          </cell>
          <cell r="CE74" t="e">
            <v>#N/A</v>
          </cell>
          <cell r="CF74" t="e">
            <v>#N/A</v>
          </cell>
          <cell r="CG74" t="e">
            <v>#N/A</v>
          </cell>
          <cell r="CH74">
            <v>0</v>
          </cell>
          <cell r="CI74">
            <v>0</v>
          </cell>
          <cell r="CJ74">
            <v>0</v>
          </cell>
          <cell r="CK74">
            <v>0</v>
          </cell>
          <cell r="CL74">
            <v>0</v>
          </cell>
          <cell r="CM74">
            <v>10</v>
          </cell>
          <cell r="CN74">
            <v>2.0161290322580645</v>
          </cell>
          <cell r="CO74">
            <v>2.061855670103093</v>
          </cell>
          <cell r="CQ74" t="e">
            <v>#N/A</v>
          </cell>
          <cell r="CX74" t="e">
            <v>#N/A</v>
          </cell>
          <cell r="CY74" t="e">
            <v>#N/A</v>
          </cell>
          <cell r="CZ74" t="e">
            <v>#N/A</v>
          </cell>
          <cell r="DA74" t="e">
            <v>#N/A</v>
          </cell>
          <cell r="DC74" t="e">
            <v>#N/A</v>
          </cell>
        </row>
        <row r="75">
          <cell r="A75" t="str">
            <v>Tenancy</v>
          </cell>
          <cell r="B75">
            <v>71</v>
          </cell>
          <cell r="D75">
            <v>0</v>
          </cell>
          <cell r="E75">
            <v>0</v>
          </cell>
          <cell r="F75">
            <v>0</v>
          </cell>
          <cell r="G75">
            <v>0</v>
          </cell>
          <cell r="H75">
            <v>0</v>
          </cell>
          <cell r="I75">
            <v>0</v>
          </cell>
          <cell r="J75">
            <v>0</v>
          </cell>
          <cell r="K75">
            <v>0</v>
          </cell>
          <cell r="L75">
            <v>0</v>
          </cell>
          <cell r="M75">
            <v>0</v>
          </cell>
          <cell r="N75">
            <v>0</v>
          </cell>
          <cell r="O75">
            <v>0</v>
          </cell>
          <cell r="P75">
            <v>0</v>
          </cell>
          <cell r="R75">
            <v>10</v>
          </cell>
          <cell r="S75">
            <v>2.0161290322580645</v>
          </cell>
          <cell r="T75">
            <v>2.061855670103093</v>
          </cell>
          <cell r="U75" t="e">
            <v>#N/A</v>
          </cell>
          <cell r="W75" t="e">
            <v>#N/A</v>
          </cell>
          <cell r="X75" t="e">
            <v>#N/A</v>
          </cell>
          <cell r="Y75" t="e">
            <v>#N/A</v>
          </cell>
          <cell r="AA75" t="e">
            <v>#N/A</v>
          </cell>
          <cell r="AB75" t="e">
            <v>#N/A</v>
          </cell>
          <cell r="AC75" t="e">
            <v>#N/A</v>
          </cell>
          <cell r="AI75" t="e">
            <v>#N/A</v>
          </cell>
          <cell r="AJ75" t="e">
            <v>#N/A</v>
          </cell>
          <cell r="AL75" t="e">
            <v>#N/A</v>
          </cell>
          <cell r="AN75" t="e">
            <v>#N/A</v>
          </cell>
          <cell r="AO75" t="e">
            <v>#N/A</v>
          </cell>
          <cell r="AP75" t="e">
            <v>#N/A</v>
          </cell>
          <cell r="AT75">
            <v>6.5000099999999996</v>
          </cell>
          <cell r="AU75" t="e">
            <v>#N/A</v>
          </cell>
          <cell r="AV75" t="e">
            <v>#N/A</v>
          </cell>
          <cell r="AW75" t="e">
            <v>#N/A</v>
          </cell>
          <cell r="AX75" t="e">
            <v>#N/A</v>
          </cell>
          <cell r="AY75" t="e">
            <v>#N/A</v>
          </cell>
          <cell r="AZ75" t="e">
            <v>#N/A</v>
          </cell>
          <cell r="BF75" t="str">
            <v>0</v>
          </cell>
          <cell r="BG75" t="e">
            <v>#N/A</v>
          </cell>
          <cell r="BH75" t="e">
            <v>#N/A</v>
          </cell>
          <cell r="BI75" t="e">
            <v>#N/A</v>
          </cell>
          <cell r="BJ75" t="e">
            <v>#N/A</v>
          </cell>
          <cell r="BK75" t="e">
            <v>#N/A</v>
          </cell>
          <cell r="BN75" t="e">
            <v>#N/A</v>
          </cell>
          <cell r="BO75" t="e">
            <v>#N/A</v>
          </cell>
          <cell r="BQ75">
            <v>0</v>
          </cell>
          <cell r="BV75" t="e">
            <v>#N/A</v>
          </cell>
          <cell r="BW75" t="e">
            <v>#N/A</v>
          </cell>
          <cell r="BX75" t="e">
            <v>#N/A</v>
          </cell>
          <cell r="BY75" t="e">
            <v>#N/A</v>
          </cell>
          <cell r="CD75" t="e">
            <v>#N/A</v>
          </cell>
          <cell r="CE75" t="e">
            <v>#N/A</v>
          </cell>
          <cell r="CF75" t="e">
            <v>#N/A</v>
          </cell>
          <cell r="CG75" t="e">
            <v>#N/A</v>
          </cell>
          <cell r="CH75">
            <v>0</v>
          </cell>
          <cell r="CI75">
            <v>0</v>
          </cell>
          <cell r="CJ75">
            <v>0</v>
          </cell>
          <cell r="CK75">
            <v>0</v>
          </cell>
          <cell r="CL75">
            <v>0</v>
          </cell>
          <cell r="CM75">
            <v>10</v>
          </cell>
          <cell r="CN75">
            <v>2.0161290322580645</v>
          </cell>
          <cell r="CO75">
            <v>2.061855670103093</v>
          </cell>
          <cell r="CQ75" t="e">
            <v>#N/A</v>
          </cell>
          <cell r="CX75" t="e">
            <v>#N/A</v>
          </cell>
          <cell r="CY75" t="e">
            <v>#N/A</v>
          </cell>
          <cell r="CZ75" t="e">
            <v>#N/A</v>
          </cell>
          <cell r="DA75" t="e">
            <v>#N/A</v>
          </cell>
          <cell r="DC75" t="e">
            <v>#N/A</v>
          </cell>
        </row>
        <row r="76">
          <cell r="A76" t="str">
            <v>Tenancy</v>
          </cell>
          <cell r="B76">
            <v>72</v>
          </cell>
          <cell r="D76">
            <v>0</v>
          </cell>
          <cell r="E76">
            <v>0</v>
          </cell>
          <cell r="F76">
            <v>0</v>
          </cell>
          <cell r="G76">
            <v>0</v>
          </cell>
          <cell r="H76">
            <v>0</v>
          </cell>
          <cell r="I76">
            <v>0</v>
          </cell>
          <cell r="J76">
            <v>0</v>
          </cell>
          <cell r="K76">
            <v>0</v>
          </cell>
          <cell r="L76">
            <v>0</v>
          </cell>
          <cell r="M76">
            <v>0</v>
          </cell>
          <cell r="N76">
            <v>0</v>
          </cell>
          <cell r="O76">
            <v>0</v>
          </cell>
          <cell r="P76">
            <v>0</v>
          </cell>
          <cell r="R76">
            <v>10</v>
          </cell>
          <cell r="S76">
            <v>2.0161290322580645</v>
          </cell>
          <cell r="T76">
            <v>2.061855670103093</v>
          </cell>
          <cell r="U76" t="e">
            <v>#N/A</v>
          </cell>
          <cell r="W76" t="e">
            <v>#N/A</v>
          </cell>
          <cell r="X76" t="e">
            <v>#N/A</v>
          </cell>
          <cell r="Y76" t="e">
            <v>#N/A</v>
          </cell>
          <cell r="AA76" t="e">
            <v>#N/A</v>
          </cell>
          <cell r="AB76" t="e">
            <v>#N/A</v>
          </cell>
          <cell r="AC76" t="e">
            <v>#N/A</v>
          </cell>
          <cell r="AI76" t="e">
            <v>#N/A</v>
          </cell>
          <cell r="AJ76" t="e">
            <v>#N/A</v>
          </cell>
          <cell r="AL76" t="e">
            <v>#N/A</v>
          </cell>
          <cell r="AN76" t="e">
            <v>#N/A</v>
          </cell>
          <cell r="AO76" t="e">
            <v>#N/A</v>
          </cell>
          <cell r="AP76" t="e">
            <v>#N/A</v>
          </cell>
          <cell r="AT76">
            <v>6.5000099999999996</v>
          </cell>
          <cell r="AU76" t="e">
            <v>#N/A</v>
          </cell>
          <cell r="AV76" t="e">
            <v>#N/A</v>
          </cell>
          <cell r="AW76" t="e">
            <v>#N/A</v>
          </cell>
          <cell r="AX76" t="e">
            <v>#N/A</v>
          </cell>
          <cell r="AY76" t="e">
            <v>#N/A</v>
          </cell>
          <cell r="AZ76" t="e">
            <v>#N/A</v>
          </cell>
          <cell r="BF76" t="str">
            <v>0</v>
          </cell>
          <cell r="BG76" t="e">
            <v>#N/A</v>
          </cell>
          <cell r="BH76" t="e">
            <v>#N/A</v>
          </cell>
          <cell r="BI76" t="e">
            <v>#N/A</v>
          </cell>
          <cell r="BJ76" t="e">
            <v>#N/A</v>
          </cell>
          <cell r="BK76" t="e">
            <v>#N/A</v>
          </cell>
          <cell r="BN76" t="e">
            <v>#N/A</v>
          </cell>
          <cell r="BO76" t="e">
            <v>#N/A</v>
          </cell>
          <cell r="BQ76">
            <v>0</v>
          </cell>
          <cell r="BV76" t="e">
            <v>#N/A</v>
          </cell>
          <cell r="BW76" t="e">
            <v>#N/A</v>
          </cell>
          <cell r="BX76" t="e">
            <v>#N/A</v>
          </cell>
          <cell r="BY76" t="e">
            <v>#N/A</v>
          </cell>
          <cell r="CD76" t="e">
            <v>#N/A</v>
          </cell>
          <cell r="CE76" t="e">
            <v>#N/A</v>
          </cell>
          <cell r="CF76" t="e">
            <v>#N/A</v>
          </cell>
          <cell r="CG76" t="e">
            <v>#N/A</v>
          </cell>
          <cell r="CH76">
            <v>0</v>
          </cell>
          <cell r="CI76">
            <v>0</v>
          </cell>
          <cell r="CJ76">
            <v>0</v>
          </cell>
          <cell r="CK76">
            <v>0</v>
          </cell>
          <cell r="CL76">
            <v>0</v>
          </cell>
          <cell r="CM76">
            <v>10</v>
          </cell>
          <cell r="CN76">
            <v>2.0161290322580645</v>
          </cell>
          <cell r="CO76">
            <v>2.061855670103093</v>
          </cell>
          <cell r="CQ76" t="e">
            <v>#N/A</v>
          </cell>
          <cell r="CX76" t="e">
            <v>#N/A</v>
          </cell>
          <cell r="CY76" t="e">
            <v>#N/A</v>
          </cell>
          <cell r="CZ76" t="e">
            <v>#N/A</v>
          </cell>
          <cell r="DA76" t="e">
            <v>#N/A</v>
          </cell>
          <cell r="DC76" t="e">
            <v>#N/A</v>
          </cell>
        </row>
        <row r="77">
          <cell r="A77" t="str">
            <v>Tenancy</v>
          </cell>
          <cell r="B77">
            <v>73</v>
          </cell>
          <cell r="D77">
            <v>0</v>
          </cell>
          <cell r="E77">
            <v>0</v>
          </cell>
          <cell r="F77">
            <v>0</v>
          </cell>
          <cell r="G77">
            <v>0</v>
          </cell>
          <cell r="H77">
            <v>0</v>
          </cell>
          <cell r="I77">
            <v>0</v>
          </cell>
          <cell r="J77">
            <v>0</v>
          </cell>
          <cell r="K77">
            <v>0</v>
          </cell>
          <cell r="L77">
            <v>0</v>
          </cell>
          <cell r="M77">
            <v>0</v>
          </cell>
          <cell r="N77">
            <v>0</v>
          </cell>
          <cell r="O77">
            <v>0</v>
          </cell>
          <cell r="P77">
            <v>0</v>
          </cell>
          <cell r="R77">
            <v>10</v>
          </cell>
          <cell r="S77">
            <v>2.0161290322580645</v>
          </cell>
          <cell r="T77">
            <v>2.061855670103093</v>
          </cell>
          <cell r="U77" t="e">
            <v>#N/A</v>
          </cell>
          <cell r="W77" t="e">
            <v>#N/A</v>
          </cell>
          <cell r="X77" t="e">
            <v>#N/A</v>
          </cell>
          <cell r="Y77" t="e">
            <v>#N/A</v>
          </cell>
          <cell r="AA77" t="e">
            <v>#N/A</v>
          </cell>
          <cell r="AB77" t="e">
            <v>#N/A</v>
          </cell>
          <cell r="AC77" t="e">
            <v>#N/A</v>
          </cell>
          <cell r="AI77" t="e">
            <v>#N/A</v>
          </cell>
          <cell r="AJ77" t="e">
            <v>#N/A</v>
          </cell>
          <cell r="AL77" t="e">
            <v>#N/A</v>
          </cell>
          <cell r="AN77" t="e">
            <v>#N/A</v>
          </cell>
          <cell r="AO77" t="e">
            <v>#N/A</v>
          </cell>
          <cell r="AP77" t="e">
            <v>#N/A</v>
          </cell>
          <cell r="AT77">
            <v>6.5000099999999996</v>
          </cell>
          <cell r="AU77" t="e">
            <v>#N/A</v>
          </cell>
          <cell r="AV77" t="e">
            <v>#N/A</v>
          </cell>
          <cell r="AW77" t="e">
            <v>#N/A</v>
          </cell>
          <cell r="AX77" t="e">
            <v>#N/A</v>
          </cell>
          <cell r="AY77" t="e">
            <v>#N/A</v>
          </cell>
          <cell r="AZ77" t="e">
            <v>#N/A</v>
          </cell>
          <cell r="BF77" t="str">
            <v>0</v>
          </cell>
          <cell r="BG77" t="e">
            <v>#N/A</v>
          </cell>
          <cell r="BH77" t="e">
            <v>#N/A</v>
          </cell>
          <cell r="BI77" t="e">
            <v>#N/A</v>
          </cell>
          <cell r="BJ77" t="e">
            <v>#N/A</v>
          </cell>
          <cell r="BK77" t="e">
            <v>#N/A</v>
          </cell>
          <cell r="BN77" t="e">
            <v>#N/A</v>
          </cell>
          <cell r="BO77" t="e">
            <v>#N/A</v>
          </cell>
          <cell r="BQ77">
            <v>0</v>
          </cell>
          <cell r="BV77" t="e">
            <v>#N/A</v>
          </cell>
          <cell r="BW77" t="e">
            <v>#N/A</v>
          </cell>
          <cell r="BX77" t="e">
            <v>#N/A</v>
          </cell>
          <cell r="BY77" t="e">
            <v>#N/A</v>
          </cell>
          <cell r="CD77" t="e">
            <v>#N/A</v>
          </cell>
          <cell r="CE77" t="e">
            <v>#N/A</v>
          </cell>
          <cell r="CF77" t="e">
            <v>#N/A</v>
          </cell>
          <cell r="CG77" t="e">
            <v>#N/A</v>
          </cell>
          <cell r="CH77">
            <v>0</v>
          </cell>
          <cell r="CI77">
            <v>0</v>
          </cell>
          <cell r="CJ77">
            <v>0</v>
          </cell>
          <cell r="CK77">
            <v>0</v>
          </cell>
          <cell r="CL77">
            <v>0</v>
          </cell>
          <cell r="CM77">
            <v>10</v>
          </cell>
          <cell r="CN77">
            <v>2.0161290322580645</v>
          </cell>
          <cell r="CO77">
            <v>2.061855670103093</v>
          </cell>
          <cell r="CQ77" t="e">
            <v>#N/A</v>
          </cell>
          <cell r="CX77" t="e">
            <v>#N/A</v>
          </cell>
          <cell r="CY77" t="e">
            <v>#N/A</v>
          </cell>
          <cell r="CZ77" t="e">
            <v>#N/A</v>
          </cell>
          <cell r="DA77" t="e">
            <v>#N/A</v>
          </cell>
          <cell r="DC77" t="e">
            <v>#N/A</v>
          </cell>
        </row>
        <row r="78">
          <cell r="A78" t="str">
            <v>Tenancy</v>
          </cell>
          <cell r="B78">
            <v>74</v>
          </cell>
          <cell r="D78">
            <v>0</v>
          </cell>
          <cell r="E78">
            <v>0</v>
          </cell>
          <cell r="F78">
            <v>0</v>
          </cell>
          <cell r="G78">
            <v>0</v>
          </cell>
          <cell r="H78">
            <v>0</v>
          </cell>
          <cell r="I78">
            <v>0</v>
          </cell>
          <cell r="J78">
            <v>0</v>
          </cell>
          <cell r="K78">
            <v>0</v>
          </cell>
          <cell r="L78">
            <v>0</v>
          </cell>
          <cell r="M78">
            <v>0</v>
          </cell>
          <cell r="N78">
            <v>0</v>
          </cell>
          <cell r="O78">
            <v>0</v>
          </cell>
          <cell r="P78">
            <v>0</v>
          </cell>
          <cell r="R78">
            <v>10</v>
          </cell>
          <cell r="S78">
            <v>2.0161290322580645</v>
          </cell>
          <cell r="T78">
            <v>2.061855670103093</v>
          </cell>
          <cell r="U78" t="e">
            <v>#N/A</v>
          </cell>
          <cell r="W78" t="e">
            <v>#N/A</v>
          </cell>
          <cell r="X78" t="e">
            <v>#N/A</v>
          </cell>
          <cell r="Y78" t="e">
            <v>#N/A</v>
          </cell>
          <cell r="AA78" t="e">
            <v>#N/A</v>
          </cell>
          <cell r="AB78" t="e">
            <v>#N/A</v>
          </cell>
          <cell r="AC78" t="e">
            <v>#N/A</v>
          </cell>
          <cell r="AI78" t="e">
            <v>#N/A</v>
          </cell>
          <cell r="AJ78" t="e">
            <v>#N/A</v>
          </cell>
          <cell r="AL78" t="e">
            <v>#N/A</v>
          </cell>
          <cell r="AN78" t="e">
            <v>#N/A</v>
          </cell>
          <cell r="AO78" t="e">
            <v>#N/A</v>
          </cell>
          <cell r="AP78" t="e">
            <v>#N/A</v>
          </cell>
          <cell r="AT78">
            <v>6.5000099999999996</v>
          </cell>
          <cell r="AU78" t="e">
            <v>#N/A</v>
          </cell>
          <cell r="AV78" t="e">
            <v>#N/A</v>
          </cell>
          <cell r="AW78" t="e">
            <v>#N/A</v>
          </cell>
          <cell r="AX78" t="e">
            <v>#N/A</v>
          </cell>
          <cell r="AY78" t="e">
            <v>#N/A</v>
          </cell>
          <cell r="AZ78" t="e">
            <v>#N/A</v>
          </cell>
          <cell r="BF78" t="str">
            <v>0</v>
          </cell>
          <cell r="BG78" t="e">
            <v>#N/A</v>
          </cell>
          <cell r="BH78" t="e">
            <v>#N/A</v>
          </cell>
          <cell r="BI78" t="e">
            <v>#N/A</v>
          </cell>
          <cell r="BJ78" t="e">
            <v>#N/A</v>
          </cell>
          <cell r="BK78" t="e">
            <v>#N/A</v>
          </cell>
          <cell r="BN78" t="e">
            <v>#N/A</v>
          </cell>
          <cell r="BO78" t="e">
            <v>#N/A</v>
          </cell>
          <cell r="BQ78">
            <v>0</v>
          </cell>
          <cell r="BV78" t="e">
            <v>#N/A</v>
          </cell>
          <cell r="BW78" t="e">
            <v>#N/A</v>
          </cell>
          <cell r="BX78" t="e">
            <v>#N/A</v>
          </cell>
          <cell r="BY78" t="e">
            <v>#N/A</v>
          </cell>
          <cell r="CD78" t="e">
            <v>#N/A</v>
          </cell>
          <cell r="CE78" t="e">
            <v>#N/A</v>
          </cell>
          <cell r="CF78" t="e">
            <v>#N/A</v>
          </cell>
          <cell r="CG78" t="e">
            <v>#N/A</v>
          </cell>
          <cell r="CH78">
            <v>0</v>
          </cell>
          <cell r="CI78">
            <v>0</v>
          </cell>
          <cell r="CJ78">
            <v>0</v>
          </cell>
          <cell r="CK78">
            <v>0</v>
          </cell>
          <cell r="CL78">
            <v>0</v>
          </cell>
          <cell r="CM78">
            <v>10</v>
          </cell>
          <cell r="CN78">
            <v>2.0161290322580645</v>
          </cell>
          <cell r="CO78">
            <v>2.061855670103093</v>
          </cell>
          <cell r="CQ78" t="e">
            <v>#N/A</v>
          </cell>
          <cell r="CX78" t="e">
            <v>#N/A</v>
          </cell>
          <cell r="CY78" t="e">
            <v>#N/A</v>
          </cell>
          <cell r="CZ78" t="e">
            <v>#N/A</v>
          </cell>
          <cell r="DA78" t="e">
            <v>#N/A</v>
          </cell>
          <cell r="DC78" t="e">
            <v>#N/A</v>
          </cell>
        </row>
        <row r="79">
          <cell r="A79" t="str">
            <v>Tenancy</v>
          </cell>
          <cell r="B79">
            <v>75</v>
          </cell>
          <cell r="D79">
            <v>0</v>
          </cell>
          <cell r="E79">
            <v>0</v>
          </cell>
          <cell r="F79">
            <v>0</v>
          </cell>
          <cell r="G79">
            <v>0</v>
          </cell>
          <cell r="H79">
            <v>0</v>
          </cell>
          <cell r="I79">
            <v>0</v>
          </cell>
          <cell r="J79">
            <v>0</v>
          </cell>
          <cell r="K79">
            <v>0</v>
          </cell>
          <cell r="L79">
            <v>0</v>
          </cell>
          <cell r="M79">
            <v>0</v>
          </cell>
          <cell r="N79">
            <v>0</v>
          </cell>
          <cell r="O79">
            <v>0</v>
          </cell>
          <cell r="P79">
            <v>0</v>
          </cell>
          <cell r="R79">
            <v>10</v>
          </cell>
          <cell r="S79">
            <v>2.0161290322580645</v>
          </cell>
          <cell r="T79">
            <v>2.061855670103093</v>
          </cell>
          <cell r="U79" t="e">
            <v>#N/A</v>
          </cell>
          <cell r="W79" t="e">
            <v>#N/A</v>
          </cell>
          <cell r="X79" t="e">
            <v>#N/A</v>
          </cell>
          <cell r="Y79" t="e">
            <v>#N/A</v>
          </cell>
          <cell r="AA79" t="e">
            <v>#N/A</v>
          </cell>
          <cell r="AB79" t="e">
            <v>#N/A</v>
          </cell>
          <cell r="AC79" t="e">
            <v>#N/A</v>
          </cell>
          <cell r="AI79" t="e">
            <v>#N/A</v>
          </cell>
          <cell r="AJ79" t="e">
            <v>#N/A</v>
          </cell>
          <cell r="AL79" t="e">
            <v>#N/A</v>
          </cell>
          <cell r="AN79" t="e">
            <v>#N/A</v>
          </cell>
          <cell r="AO79" t="e">
            <v>#N/A</v>
          </cell>
          <cell r="AP79" t="e">
            <v>#N/A</v>
          </cell>
          <cell r="AT79">
            <v>6.5000099999999996</v>
          </cell>
          <cell r="AU79" t="e">
            <v>#N/A</v>
          </cell>
          <cell r="AV79" t="e">
            <v>#N/A</v>
          </cell>
          <cell r="AW79" t="e">
            <v>#N/A</v>
          </cell>
          <cell r="AX79" t="e">
            <v>#N/A</v>
          </cell>
          <cell r="AY79" t="e">
            <v>#N/A</v>
          </cell>
          <cell r="AZ79" t="e">
            <v>#N/A</v>
          </cell>
          <cell r="BF79" t="str">
            <v>0</v>
          </cell>
          <cell r="BG79" t="e">
            <v>#N/A</v>
          </cell>
          <cell r="BH79" t="e">
            <v>#N/A</v>
          </cell>
          <cell r="BI79" t="e">
            <v>#N/A</v>
          </cell>
          <cell r="BJ79" t="e">
            <v>#N/A</v>
          </cell>
          <cell r="BK79" t="e">
            <v>#N/A</v>
          </cell>
          <cell r="BN79" t="e">
            <v>#N/A</v>
          </cell>
          <cell r="BO79" t="e">
            <v>#N/A</v>
          </cell>
          <cell r="BQ79">
            <v>0</v>
          </cell>
          <cell r="BV79" t="e">
            <v>#N/A</v>
          </cell>
          <cell r="BW79" t="e">
            <v>#N/A</v>
          </cell>
          <cell r="BX79" t="e">
            <v>#N/A</v>
          </cell>
          <cell r="BY79" t="e">
            <v>#N/A</v>
          </cell>
          <cell r="CD79" t="e">
            <v>#N/A</v>
          </cell>
          <cell r="CE79" t="e">
            <v>#N/A</v>
          </cell>
          <cell r="CF79" t="e">
            <v>#N/A</v>
          </cell>
          <cell r="CG79" t="e">
            <v>#N/A</v>
          </cell>
          <cell r="CH79">
            <v>0</v>
          </cell>
          <cell r="CI79">
            <v>0</v>
          </cell>
          <cell r="CJ79">
            <v>0</v>
          </cell>
          <cell r="CK79">
            <v>0</v>
          </cell>
          <cell r="CL79">
            <v>0</v>
          </cell>
          <cell r="CM79">
            <v>10</v>
          </cell>
          <cell r="CN79">
            <v>2.0161290322580645</v>
          </cell>
          <cell r="CO79">
            <v>2.061855670103093</v>
          </cell>
          <cell r="CQ79" t="e">
            <v>#N/A</v>
          </cell>
          <cell r="CX79" t="e">
            <v>#N/A</v>
          </cell>
          <cell r="CY79" t="e">
            <v>#N/A</v>
          </cell>
          <cell r="CZ79" t="e">
            <v>#N/A</v>
          </cell>
          <cell r="DA79" t="e">
            <v>#N/A</v>
          </cell>
          <cell r="DC79" t="e">
            <v>#N/A</v>
          </cell>
        </row>
        <row r="80">
          <cell r="A80" t="str">
            <v>Tenancy</v>
          </cell>
          <cell r="B80">
            <v>76</v>
          </cell>
          <cell r="D80">
            <v>0</v>
          </cell>
          <cell r="E80">
            <v>0</v>
          </cell>
          <cell r="F80">
            <v>0</v>
          </cell>
          <cell r="G80">
            <v>0</v>
          </cell>
          <cell r="H80">
            <v>0</v>
          </cell>
          <cell r="I80">
            <v>0</v>
          </cell>
          <cell r="J80">
            <v>0</v>
          </cell>
          <cell r="K80">
            <v>0</v>
          </cell>
          <cell r="L80">
            <v>0</v>
          </cell>
          <cell r="M80">
            <v>0</v>
          </cell>
          <cell r="N80">
            <v>0</v>
          </cell>
          <cell r="O80">
            <v>0</v>
          </cell>
          <cell r="P80">
            <v>0</v>
          </cell>
          <cell r="R80">
            <v>10</v>
          </cell>
          <cell r="S80">
            <v>2.0161290322580645</v>
          </cell>
          <cell r="T80">
            <v>2.061855670103093</v>
          </cell>
          <cell r="U80" t="e">
            <v>#N/A</v>
          </cell>
          <cell r="W80" t="e">
            <v>#N/A</v>
          </cell>
          <cell r="X80" t="e">
            <v>#N/A</v>
          </cell>
          <cell r="Y80" t="e">
            <v>#N/A</v>
          </cell>
          <cell r="AA80" t="e">
            <v>#N/A</v>
          </cell>
          <cell r="AB80" t="e">
            <v>#N/A</v>
          </cell>
          <cell r="AC80" t="e">
            <v>#N/A</v>
          </cell>
          <cell r="AI80" t="e">
            <v>#N/A</v>
          </cell>
          <cell r="AJ80" t="e">
            <v>#N/A</v>
          </cell>
          <cell r="AL80" t="e">
            <v>#N/A</v>
          </cell>
          <cell r="AN80" t="e">
            <v>#N/A</v>
          </cell>
          <cell r="AO80" t="e">
            <v>#N/A</v>
          </cell>
          <cell r="AP80" t="e">
            <v>#N/A</v>
          </cell>
          <cell r="AT80">
            <v>6.5000099999999996</v>
          </cell>
          <cell r="AU80" t="e">
            <v>#N/A</v>
          </cell>
          <cell r="AV80" t="e">
            <v>#N/A</v>
          </cell>
          <cell r="AW80" t="e">
            <v>#N/A</v>
          </cell>
          <cell r="AX80" t="e">
            <v>#N/A</v>
          </cell>
          <cell r="AY80" t="e">
            <v>#N/A</v>
          </cell>
          <cell r="AZ80" t="e">
            <v>#N/A</v>
          </cell>
          <cell r="BF80" t="str">
            <v>0</v>
          </cell>
          <cell r="BG80" t="e">
            <v>#N/A</v>
          </cell>
          <cell r="BH80" t="e">
            <v>#N/A</v>
          </cell>
          <cell r="BI80" t="e">
            <v>#N/A</v>
          </cell>
          <cell r="BJ80" t="e">
            <v>#N/A</v>
          </cell>
          <cell r="BK80" t="e">
            <v>#N/A</v>
          </cell>
          <cell r="BN80" t="e">
            <v>#N/A</v>
          </cell>
          <cell r="BO80" t="e">
            <v>#N/A</v>
          </cell>
          <cell r="BQ80">
            <v>0</v>
          </cell>
          <cell r="BV80" t="e">
            <v>#N/A</v>
          </cell>
          <cell r="BW80" t="e">
            <v>#N/A</v>
          </cell>
          <cell r="BX80" t="e">
            <v>#N/A</v>
          </cell>
          <cell r="BY80" t="e">
            <v>#N/A</v>
          </cell>
          <cell r="CD80" t="e">
            <v>#N/A</v>
          </cell>
          <cell r="CE80" t="e">
            <v>#N/A</v>
          </cell>
          <cell r="CF80" t="e">
            <v>#N/A</v>
          </cell>
          <cell r="CG80" t="e">
            <v>#N/A</v>
          </cell>
          <cell r="CH80">
            <v>0</v>
          </cell>
          <cell r="CI80">
            <v>0</v>
          </cell>
          <cell r="CJ80">
            <v>0</v>
          </cell>
          <cell r="CK80">
            <v>0</v>
          </cell>
          <cell r="CL80">
            <v>0</v>
          </cell>
          <cell r="CM80">
            <v>10</v>
          </cell>
          <cell r="CN80">
            <v>2.0161290322580645</v>
          </cell>
          <cell r="CO80">
            <v>2.061855670103093</v>
          </cell>
          <cell r="CQ80" t="e">
            <v>#N/A</v>
          </cell>
          <cell r="CX80" t="e">
            <v>#N/A</v>
          </cell>
          <cell r="CY80" t="e">
            <v>#N/A</v>
          </cell>
          <cell r="CZ80" t="e">
            <v>#N/A</v>
          </cell>
          <cell r="DA80" t="e">
            <v>#N/A</v>
          </cell>
          <cell r="DC80" t="e">
            <v>#N/A</v>
          </cell>
        </row>
        <row r="81">
          <cell r="A81" t="str">
            <v>Tenancy</v>
          </cell>
          <cell r="B81">
            <v>77</v>
          </cell>
          <cell r="D81">
            <v>0</v>
          </cell>
          <cell r="E81">
            <v>0</v>
          </cell>
          <cell r="F81">
            <v>0</v>
          </cell>
          <cell r="G81">
            <v>0</v>
          </cell>
          <cell r="H81">
            <v>0</v>
          </cell>
          <cell r="I81">
            <v>0</v>
          </cell>
          <cell r="J81">
            <v>0</v>
          </cell>
          <cell r="K81">
            <v>0</v>
          </cell>
          <cell r="L81">
            <v>0</v>
          </cell>
          <cell r="M81">
            <v>0</v>
          </cell>
          <cell r="N81">
            <v>0</v>
          </cell>
          <cell r="O81">
            <v>0</v>
          </cell>
          <cell r="P81">
            <v>0</v>
          </cell>
          <cell r="R81">
            <v>10</v>
          </cell>
          <cell r="S81">
            <v>2.0161290322580645</v>
          </cell>
          <cell r="T81">
            <v>2.061855670103093</v>
          </cell>
          <cell r="U81" t="e">
            <v>#N/A</v>
          </cell>
          <cell r="W81" t="e">
            <v>#N/A</v>
          </cell>
          <cell r="X81" t="e">
            <v>#N/A</v>
          </cell>
          <cell r="Y81" t="e">
            <v>#N/A</v>
          </cell>
          <cell r="AA81" t="e">
            <v>#N/A</v>
          </cell>
          <cell r="AB81" t="e">
            <v>#N/A</v>
          </cell>
          <cell r="AC81" t="e">
            <v>#N/A</v>
          </cell>
          <cell r="AI81" t="e">
            <v>#N/A</v>
          </cell>
          <cell r="AJ81" t="e">
            <v>#N/A</v>
          </cell>
          <cell r="AL81" t="e">
            <v>#N/A</v>
          </cell>
          <cell r="AN81" t="e">
            <v>#N/A</v>
          </cell>
          <cell r="AO81" t="e">
            <v>#N/A</v>
          </cell>
          <cell r="AP81" t="e">
            <v>#N/A</v>
          </cell>
          <cell r="AT81">
            <v>6.5000099999999996</v>
          </cell>
          <cell r="AU81" t="e">
            <v>#N/A</v>
          </cell>
          <cell r="AV81" t="e">
            <v>#N/A</v>
          </cell>
          <cell r="AW81" t="e">
            <v>#N/A</v>
          </cell>
          <cell r="AX81" t="e">
            <v>#N/A</v>
          </cell>
          <cell r="AY81" t="e">
            <v>#N/A</v>
          </cell>
          <cell r="AZ81" t="e">
            <v>#N/A</v>
          </cell>
          <cell r="BF81" t="str">
            <v>0</v>
          </cell>
          <cell r="BG81" t="e">
            <v>#N/A</v>
          </cell>
          <cell r="BH81" t="e">
            <v>#N/A</v>
          </cell>
          <cell r="BI81" t="e">
            <v>#N/A</v>
          </cell>
          <cell r="BJ81" t="e">
            <v>#N/A</v>
          </cell>
          <cell r="BK81" t="e">
            <v>#N/A</v>
          </cell>
          <cell r="BN81" t="e">
            <v>#N/A</v>
          </cell>
          <cell r="BO81" t="e">
            <v>#N/A</v>
          </cell>
          <cell r="BQ81">
            <v>0</v>
          </cell>
          <cell r="BV81" t="e">
            <v>#N/A</v>
          </cell>
          <cell r="BW81" t="e">
            <v>#N/A</v>
          </cell>
          <cell r="BX81" t="e">
            <v>#N/A</v>
          </cell>
          <cell r="BY81" t="e">
            <v>#N/A</v>
          </cell>
          <cell r="CD81" t="e">
            <v>#N/A</v>
          </cell>
          <cell r="CE81" t="e">
            <v>#N/A</v>
          </cell>
          <cell r="CF81" t="e">
            <v>#N/A</v>
          </cell>
          <cell r="CG81" t="e">
            <v>#N/A</v>
          </cell>
          <cell r="CH81">
            <v>0</v>
          </cell>
          <cell r="CI81">
            <v>0</v>
          </cell>
          <cell r="CJ81">
            <v>0</v>
          </cell>
          <cell r="CK81">
            <v>0</v>
          </cell>
          <cell r="CL81">
            <v>0</v>
          </cell>
          <cell r="CM81">
            <v>10</v>
          </cell>
          <cell r="CN81">
            <v>2.0161290322580645</v>
          </cell>
          <cell r="CO81">
            <v>2.061855670103093</v>
          </cell>
          <cell r="CQ81" t="e">
            <v>#N/A</v>
          </cell>
          <cell r="CX81" t="e">
            <v>#N/A</v>
          </cell>
          <cell r="CY81" t="e">
            <v>#N/A</v>
          </cell>
          <cell r="CZ81" t="e">
            <v>#N/A</v>
          </cell>
          <cell r="DA81" t="e">
            <v>#N/A</v>
          </cell>
          <cell r="DC81" t="e">
            <v>#N/A</v>
          </cell>
        </row>
        <row r="82">
          <cell r="A82" t="str">
            <v>Tenancy</v>
          </cell>
          <cell r="B82">
            <v>78</v>
          </cell>
          <cell r="D82">
            <v>0</v>
          </cell>
          <cell r="E82">
            <v>0</v>
          </cell>
          <cell r="F82">
            <v>0</v>
          </cell>
          <cell r="G82">
            <v>0</v>
          </cell>
          <cell r="H82">
            <v>0</v>
          </cell>
          <cell r="I82">
            <v>0</v>
          </cell>
          <cell r="J82">
            <v>0</v>
          </cell>
          <cell r="K82">
            <v>0</v>
          </cell>
          <cell r="L82">
            <v>0</v>
          </cell>
          <cell r="M82">
            <v>0</v>
          </cell>
          <cell r="N82">
            <v>0</v>
          </cell>
          <cell r="O82">
            <v>0</v>
          </cell>
          <cell r="P82">
            <v>0</v>
          </cell>
          <cell r="R82">
            <v>10</v>
          </cell>
          <cell r="S82">
            <v>2.0161290322580645</v>
          </cell>
          <cell r="T82">
            <v>2.061855670103093</v>
          </cell>
          <cell r="U82" t="e">
            <v>#N/A</v>
          </cell>
          <cell r="W82" t="e">
            <v>#N/A</v>
          </cell>
          <cell r="X82" t="e">
            <v>#N/A</v>
          </cell>
          <cell r="Y82" t="e">
            <v>#N/A</v>
          </cell>
          <cell r="AA82" t="e">
            <v>#N/A</v>
          </cell>
          <cell r="AB82" t="e">
            <v>#N/A</v>
          </cell>
          <cell r="AC82" t="e">
            <v>#N/A</v>
          </cell>
          <cell r="AI82" t="e">
            <v>#N/A</v>
          </cell>
          <cell r="AJ82" t="e">
            <v>#N/A</v>
          </cell>
          <cell r="AL82" t="e">
            <v>#N/A</v>
          </cell>
          <cell r="AN82" t="e">
            <v>#N/A</v>
          </cell>
          <cell r="AO82" t="e">
            <v>#N/A</v>
          </cell>
          <cell r="AP82" t="e">
            <v>#N/A</v>
          </cell>
          <cell r="AT82">
            <v>6.5000099999999996</v>
          </cell>
          <cell r="AU82" t="e">
            <v>#N/A</v>
          </cell>
          <cell r="AV82" t="e">
            <v>#N/A</v>
          </cell>
          <cell r="AW82" t="e">
            <v>#N/A</v>
          </cell>
          <cell r="AX82" t="e">
            <v>#N/A</v>
          </cell>
          <cell r="AY82" t="e">
            <v>#N/A</v>
          </cell>
          <cell r="AZ82" t="e">
            <v>#N/A</v>
          </cell>
          <cell r="BF82" t="str">
            <v>0</v>
          </cell>
          <cell r="BG82" t="e">
            <v>#N/A</v>
          </cell>
          <cell r="BH82" t="e">
            <v>#N/A</v>
          </cell>
          <cell r="BI82" t="e">
            <v>#N/A</v>
          </cell>
          <cell r="BJ82" t="e">
            <v>#N/A</v>
          </cell>
          <cell r="BK82" t="e">
            <v>#N/A</v>
          </cell>
          <cell r="BN82" t="e">
            <v>#N/A</v>
          </cell>
          <cell r="BO82" t="e">
            <v>#N/A</v>
          </cell>
          <cell r="BQ82">
            <v>0</v>
          </cell>
          <cell r="BV82" t="e">
            <v>#N/A</v>
          </cell>
          <cell r="BW82" t="e">
            <v>#N/A</v>
          </cell>
          <cell r="BX82" t="e">
            <v>#N/A</v>
          </cell>
          <cell r="BY82" t="e">
            <v>#N/A</v>
          </cell>
          <cell r="CD82" t="e">
            <v>#N/A</v>
          </cell>
          <cell r="CE82" t="e">
            <v>#N/A</v>
          </cell>
          <cell r="CF82" t="e">
            <v>#N/A</v>
          </cell>
          <cell r="CG82" t="e">
            <v>#N/A</v>
          </cell>
          <cell r="CH82">
            <v>0</v>
          </cell>
          <cell r="CI82">
            <v>0</v>
          </cell>
          <cell r="CJ82">
            <v>0</v>
          </cell>
          <cell r="CK82">
            <v>0</v>
          </cell>
          <cell r="CL82">
            <v>0</v>
          </cell>
          <cell r="CM82">
            <v>10</v>
          </cell>
          <cell r="CN82">
            <v>2.0161290322580645</v>
          </cell>
          <cell r="CO82">
            <v>2.061855670103093</v>
          </cell>
          <cell r="CQ82" t="e">
            <v>#N/A</v>
          </cell>
          <cell r="CX82" t="e">
            <v>#N/A</v>
          </cell>
          <cell r="CY82" t="e">
            <v>#N/A</v>
          </cell>
          <cell r="CZ82" t="e">
            <v>#N/A</v>
          </cell>
          <cell r="DA82" t="e">
            <v>#N/A</v>
          </cell>
          <cell r="DC82" t="e">
            <v>#N/A</v>
          </cell>
        </row>
        <row r="83">
          <cell r="A83" t="str">
            <v>Tenancy</v>
          </cell>
          <cell r="B83">
            <v>79</v>
          </cell>
          <cell r="D83">
            <v>0</v>
          </cell>
          <cell r="E83">
            <v>0</v>
          </cell>
          <cell r="F83">
            <v>0</v>
          </cell>
          <cell r="G83">
            <v>0</v>
          </cell>
          <cell r="H83">
            <v>0</v>
          </cell>
          <cell r="I83">
            <v>0</v>
          </cell>
          <cell r="J83">
            <v>0</v>
          </cell>
          <cell r="K83">
            <v>0</v>
          </cell>
          <cell r="L83">
            <v>0</v>
          </cell>
          <cell r="M83">
            <v>0</v>
          </cell>
          <cell r="N83">
            <v>0</v>
          </cell>
          <cell r="O83">
            <v>0</v>
          </cell>
          <cell r="P83">
            <v>0</v>
          </cell>
          <cell r="R83">
            <v>10</v>
          </cell>
          <cell r="S83">
            <v>2.0161290322580645</v>
          </cell>
          <cell r="T83">
            <v>2.061855670103093</v>
          </cell>
          <cell r="U83" t="e">
            <v>#N/A</v>
          </cell>
          <cell r="W83" t="e">
            <v>#N/A</v>
          </cell>
          <cell r="X83" t="e">
            <v>#N/A</v>
          </cell>
          <cell r="Y83" t="e">
            <v>#N/A</v>
          </cell>
          <cell r="AA83" t="e">
            <v>#N/A</v>
          </cell>
          <cell r="AB83" t="e">
            <v>#N/A</v>
          </cell>
          <cell r="AC83" t="e">
            <v>#N/A</v>
          </cell>
          <cell r="AI83" t="e">
            <v>#N/A</v>
          </cell>
          <cell r="AJ83" t="e">
            <v>#N/A</v>
          </cell>
          <cell r="AL83" t="e">
            <v>#N/A</v>
          </cell>
          <cell r="AN83" t="e">
            <v>#N/A</v>
          </cell>
          <cell r="AO83" t="e">
            <v>#N/A</v>
          </cell>
          <cell r="AP83" t="e">
            <v>#N/A</v>
          </cell>
          <cell r="AT83">
            <v>6.5000099999999996</v>
          </cell>
          <cell r="AU83" t="e">
            <v>#N/A</v>
          </cell>
          <cell r="AV83" t="e">
            <v>#N/A</v>
          </cell>
          <cell r="AW83" t="e">
            <v>#N/A</v>
          </cell>
          <cell r="AX83" t="e">
            <v>#N/A</v>
          </cell>
          <cell r="AY83" t="e">
            <v>#N/A</v>
          </cell>
          <cell r="AZ83" t="e">
            <v>#N/A</v>
          </cell>
          <cell r="BF83" t="str">
            <v>0</v>
          </cell>
          <cell r="BG83" t="e">
            <v>#N/A</v>
          </cell>
          <cell r="BH83" t="e">
            <v>#N/A</v>
          </cell>
          <cell r="BI83" t="e">
            <v>#N/A</v>
          </cell>
          <cell r="BJ83" t="e">
            <v>#N/A</v>
          </cell>
          <cell r="BK83" t="e">
            <v>#N/A</v>
          </cell>
          <cell r="BN83" t="e">
            <v>#N/A</v>
          </cell>
          <cell r="BO83" t="e">
            <v>#N/A</v>
          </cell>
          <cell r="BQ83">
            <v>0</v>
          </cell>
          <cell r="BV83" t="e">
            <v>#N/A</v>
          </cell>
          <cell r="BW83" t="e">
            <v>#N/A</v>
          </cell>
          <cell r="BX83" t="e">
            <v>#N/A</v>
          </cell>
          <cell r="BY83" t="e">
            <v>#N/A</v>
          </cell>
          <cell r="CD83" t="e">
            <v>#N/A</v>
          </cell>
          <cell r="CE83" t="e">
            <v>#N/A</v>
          </cell>
          <cell r="CF83" t="e">
            <v>#N/A</v>
          </cell>
          <cell r="CG83" t="e">
            <v>#N/A</v>
          </cell>
          <cell r="CH83">
            <v>0</v>
          </cell>
          <cell r="CI83">
            <v>0</v>
          </cell>
          <cell r="CJ83">
            <v>0</v>
          </cell>
          <cell r="CK83">
            <v>0</v>
          </cell>
          <cell r="CL83">
            <v>0</v>
          </cell>
          <cell r="CM83">
            <v>10</v>
          </cell>
          <cell r="CN83">
            <v>2.0161290322580645</v>
          </cell>
          <cell r="CO83">
            <v>2.061855670103093</v>
          </cell>
          <cell r="CQ83" t="e">
            <v>#N/A</v>
          </cell>
          <cell r="CX83" t="e">
            <v>#N/A</v>
          </cell>
          <cell r="CY83" t="e">
            <v>#N/A</v>
          </cell>
          <cell r="CZ83" t="e">
            <v>#N/A</v>
          </cell>
          <cell r="DA83" t="e">
            <v>#N/A</v>
          </cell>
          <cell r="DC83" t="e">
            <v>#N/A</v>
          </cell>
        </row>
        <row r="84">
          <cell r="A84" t="str">
            <v>Tenancy</v>
          </cell>
          <cell r="B84">
            <v>80</v>
          </cell>
          <cell r="D84">
            <v>0</v>
          </cell>
          <cell r="E84">
            <v>0</v>
          </cell>
          <cell r="F84">
            <v>0</v>
          </cell>
          <cell r="G84">
            <v>0</v>
          </cell>
          <cell r="H84">
            <v>0</v>
          </cell>
          <cell r="I84">
            <v>0</v>
          </cell>
          <cell r="J84">
            <v>0</v>
          </cell>
          <cell r="K84">
            <v>0</v>
          </cell>
          <cell r="L84">
            <v>0</v>
          </cell>
          <cell r="M84">
            <v>0</v>
          </cell>
          <cell r="N84">
            <v>0</v>
          </cell>
          <cell r="O84">
            <v>0</v>
          </cell>
          <cell r="P84">
            <v>0</v>
          </cell>
          <cell r="R84">
            <v>10</v>
          </cell>
          <cell r="S84">
            <v>2.0161290322580645</v>
          </cell>
          <cell r="T84">
            <v>2.061855670103093</v>
          </cell>
          <cell r="U84" t="e">
            <v>#N/A</v>
          </cell>
          <cell r="W84" t="e">
            <v>#N/A</v>
          </cell>
          <cell r="X84" t="e">
            <v>#N/A</v>
          </cell>
          <cell r="Y84" t="e">
            <v>#N/A</v>
          </cell>
          <cell r="AA84" t="e">
            <v>#N/A</v>
          </cell>
          <cell r="AB84" t="e">
            <v>#N/A</v>
          </cell>
          <cell r="AC84" t="e">
            <v>#N/A</v>
          </cell>
          <cell r="AI84" t="e">
            <v>#N/A</v>
          </cell>
          <cell r="AJ84" t="e">
            <v>#N/A</v>
          </cell>
          <cell r="AL84" t="e">
            <v>#N/A</v>
          </cell>
          <cell r="AN84" t="e">
            <v>#N/A</v>
          </cell>
          <cell r="AO84" t="e">
            <v>#N/A</v>
          </cell>
          <cell r="AP84" t="e">
            <v>#N/A</v>
          </cell>
          <cell r="AT84">
            <v>6.5000099999999996</v>
          </cell>
          <cell r="AU84" t="e">
            <v>#N/A</v>
          </cell>
          <cell r="AV84" t="e">
            <v>#N/A</v>
          </cell>
          <cell r="AW84" t="e">
            <v>#N/A</v>
          </cell>
          <cell r="AX84" t="e">
            <v>#N/A</v>
          </cell>
          <cell r="AY84" t="e">
            <v>#N/A</v>
          </cell>
          <cell r="AZ84" t="e">
            <v>#N/A</v>
          </cell>
          <cell r="BF84" t="str">
            <v>0</v>
          </cell>
          <cell r="BG84" t="e">
            <v>#N/A</v>
          </cell>
          <cell r="BH84" t="e">
            <v>#N/A</v>
          </cell>
          <cell r="BI84" t="e">
            <v>#N/A</v>
          </cell>
          <cell r="BJ84" t="e">
            <v>#N/A</v>
          </cell>
          <cell r="BK84" t="e">
            <v>#N/A</v>
          </cell>
          <cell r="BN84" t="e">
            <v>#N/A</v>
          </cell>
          <cell r="BO84" t="e">
            <v>#N/A</v>
          </cell>
          <cell r="BQ84">
            <v>0</v>
          </cell>
          <cell r="BV84" t="e">
            <v>#N/A</v>
          </cell>
          <cell r="BW84" t="e">
            <v>#N/A</v>
          </cell>
          <cell r="BX84" t="e">
            <v>#N/A</v>
          </cell>
          <cell r="BY84" t="e">
            <v>#N/A</v>
          </cell>
          <cell r="CD84" t="e">
            <v>#N/A</v>
          </cell>
          <cell r="CE84" t="e">
            <v>#N/A</v>
          </cell>
          <cell r="CF84" t="e">
            <v>#N/A</v>
          </cell>
          <cell r="CG84" t="e">
            <v>#N/A</v>
          </cell>
          <cell r="CH84">
            <v>0</v>
          </cell>
          <cell r="CI84">
            <v>0</v>
          </cell>
          <cell r="CJ84">
            <v>0</v>
          </cell>
          <cell r="CK84">
            <v>0</v>
          </cell>
          <cell r="CL84">
            <v>0</v>
          </cell>
          <cell r="CM84">
            <v>10</v>
          </cell>
          <cell r="CN84">
            <v>2.0161290322580645</v>
          </cell>
          <cell r="CO84">
            <v>2.061855670103093</v>
          </cell>
          <cell r="CQ84" t="e">
            <v>#N/A</v>
          </cell>
          <cell r="CX84" t="e">
            <v>#N/A</v>
          </cell>
          <cell r="CY84" t="e">
            <v>#N/A</v>
          </cell>
          <cell r="CZ84" t="e">
            <v>#N/A</v>
          </cell>
          <cell r="DA84" t="e">
            <v>#N/A</v>
          </cell>
          <cell r="DC84" t="e">
            <v>#N/A</v>
          </cell>
        </row>
        <row r="85">
          <cell r="A85" t="str">
            <v>Tenancy</v>
          </cell>
          <cell r="B85">
            <v>81</v>
          </cell>
          <cell r="D85">
            <v>0</v>
          </cell>
          <cell r="E85">
            <v>0</v>
          </cell>
          <cell r="F85">
            <v>0</v>
          </cell>
          <cell r="G85">
            <v>0</v>
          </cell>
          <cell r="H85">
            <v>0</v>
          </cell>
          <cell r="I85">
            <v>0</v>
          </cell>
          <cell r="J85">
            <v>0</v>
          </cell>
          <cell r="K85">
            <v>0</v>
          </cell>
          <cell r="L85">
            <v>0</v>
          </cell>
          <cell r="M85">
            <v>0</v>
          </cell>
          <cell r="N85">
            <v>0</v>
          </cell>
          <cell r="O85">
            <v>0</v>
          </cell>
          <cell r="P85">
            <v>0</v>
          </cell>
          <cell r="R85">
            <v>10</v>
          </cell>
          <cell r="S85">
            <v>2.0161290322580645</v>
          </cell>
          <cell r="T85">
            <v>2.061855670103093</v>
          </cell>
          <cell r="U85" t="e">
            <v>#N/A</v>
          </cell>
          <cell r="W85" t="e">
            <v>#N/A</v>
          </cell>
          <cell r="X85" t="e">
            <v>#N/A</v>
          </cell>
          <cell r="Y85" t="e">
            <v>#N/A</v>
          </cell>
          <cell r="AA85" t="e">
            <v>#N/A</v>
          </cell>
          <cell r="AB85" t="e">
            <v>#N/A</v>
          </cell>
          <cell r="AC85" t="e">
            <v>#N/A</v>
          </cell>
          <cell r="AI85" t="e">
            <v>#N/A</v>
          </cell>
          <cell r="AJ85" t="e">
            <v>#N/A</v>
          </cell>
          <cell r="AL85" t="e">
            <v>#N/A</v>
          </cell>
          <cell r="AN85" t="e">
            <v>#N/A</v>
          </cell>
          <cell r="AO85" t="e">
            <v>#N/A</v>
          </cell>
          <cell r="AP85" t="e">
            <v>#N/A</v>
          </cell>
          <cell r="AT85">
            <v>6.5000099999999996</v>
          </cell>
          <cell r="AU85" t="e">
            <v>#N/A</v>
          </cell>
          <cell r="AV85" t="e">
            <v>#N/A</v>
          </cell>
          <cell r="AW85" t="e">
            <v>#N/A</v>
          </cell>
          <cell r="AX85" t="e">
            <v>#N/A</v>
          </cell>
          <cell r="AY85" t="e">
            <v>#N/A</v>
          </cell>
          <cell r="AZ85" t="e">
            <v>#N/A</v>
          </cell>
          <cell r="BF85" t="str">
            <v>0</v>
          </cell>
          <cell r="BG85" t="e">
            <v>#N/A</v>
          </cell>
          <cell r="BH85" t="e">
            <v>#N/A</v>
          </cell>
          <cell r="BI85" t="e">
            <v>#N/A</v>
          </cell>
          <cell r="BJ85" t="e">
            <v>#N/A</v>
          </cell>
          <cell r="BK85" t="e">
            <v>#N/A</v>
          </cell>
          <cell r="BN85" t="e">
            <v>#N/A</v>
          </cell>
          <cell r="BO85" t="e">
            <v>#N/A</v>
          </cell>
          <cell r="BQ85">
            <v>0</v>
          </cell>
          <cell r="BV85" t="e">
            <v>#N/A</v>
          </cell>
          <cell r="BW85" t="e">
            <v>#N/A</v>
          </cell>
          <cell r="BX85" t="e">
            <v>#N/A</v>
          </cell>
          <cell r="BY85" t="e">
            <v>#N/A</v>
          </cell>
          <cell r="CD85" t="e">
            <v>#N/A</v>
          </cell>
          <cell r="CE85" t="e">
            <v>#N/A</v>
          </cell>
          <cell r="CF85" t="e">
            <v>#N/A</v>
          </cell>
          <cell r="CG85" t="e">
            <v>#N/A</v>
          </cell>
          <cell r="CH85">
            <v>0</v>
          </cell>
          <cell r="CI85">
            <v>0</v>
          </cell>
          <cell r="CJ85">
            <v>0</v>
          </cell>
          <cell r="CK85">
            <v>0</v>
          </cell>
          <cell r="CL85">
            <v>0</v>
          </cell>
          <cell r="CM85">
            <v>10</v>
          </cell>
          <cell r="CN85">
            <v>2.0161290322580645</v>
          </cell>
          <cell r="CO85">
            <v>2.061855670103093</v>
          </cell>
          <cell r="CQ85" t="e">
            <v>#N/A</v>
          </cell>
          <cell r="CX85" t="e">
            <v>#N/A</v>
          </cell>
          <cell r="CY85" t="e">
            <v>#N/A</v>
          </cell>
          <cell r="CZ85" t="e">
            <v>#N/A</v>
          </cell>
          <cell r="DA85" t="e">
            <v>#N/A</v>
          </cell>
          <cell r="DC85" t="e">
            <v>#N/A</v>
          </cell>
        </row>
        <row r="86">
          <cell r="A86" t="str">
            <v>Tenancy</v>
          </cell>
          <cell r="B86">
            <v>82</v>
          </cell>
          <cell r="D86">
            <v>0</v>
          </cell>
          <cell r="E86">
            <v>0</v>
          </cell>
          <cell r="F86">
            <v>0</v>
          </cell>
          <cell r="G86">
            <v>0</v>
          </cell>
          <cell r="H86">
            <v>0</v>
          </cell>
          <cell r="I86">
            <v>0</v>
          </cell>
          <cell r="J86">
            <v>0</v>
          </cell>
          <cell r="K86">
            <v>0</v>
          </cell>
          <cell r="L86">
            <v>0</v>
          </cell>
          <cell r="M86">
            <v>0</v>
          </cell>
          <cell r="N86">
            <v>0</v>
          </cell>
          <cell r="O86">
            <v>0</v>
          </cell>
          <cell r="P86">
            <v>0</v>
          </cell>
          <cell r="R86">
            <v>10</v>
          </cell>
          <cell r="S86">
            <v>2.0161290322580645</v>
          </cell>
          <cell r="T86">
            <v>2.061855670103093</v>
          </cell>
          <cell r="U86" t="e">
            <v>#N/A</v>
          </cell>
          <cell r="W86" t="e">
            <v>#N/A</v>
          </cell>
          <cell r="X86" t="e">
            <v>#N/A</v>
          </cell>
          <cell r="Y86" t="e">
            <v>#N/A</v>
          </cell>
          <cell r="AA86" t="e">
            <v>#N/A</v>
          </cell>
          <cell r="AB86" t="e">
            <v>#N/A</v>
          </cell>
          <cell r="AC86" t="e">
            <v>#N/A</v>
          </cell>
          <cell r="AI86" t="e">
            <v>#N/A</v>
          </cell>
          <cell r="AJ86" t="e">
            <v>#N/A</v>
          </cell>
          <cell r="AL86" t="e">
            <v>#N/A</v>
          </cell>
          <cell r="AN86" t="e">
            <v>#N/A</v>
          </cell>
          <cell r="AO86" t="e">
            <v>#N/A</v>
          </cell>
          <cell r="AP86" t="e">
            <v>#N/A</v>
          </cell>
          <cell r="AT86">
            <v>6.5000099999999996</v>
          </cell>
          <cell r="AU86" t="e">
            <v>#N/A</v>
          </cell>
          <cell r="AV86" t="e">
            <v>#N/A</v>
          </cell>
          <cell r="AW86" t="e">
            <v>#N/A</v>
          </cell>
          <cell r="AX86" t="e">
            <v>#N/A</v>
          </cell>
          <cell r="AY86" t="e">
            <v>#N/A</v>
          </cell>
          <cell r="AZ86" t="e">
            <v>#N/A</v>
          </cell>
          <cell r="BF86" t="str">
            <v>0</v>
          </cell>
          <cell r="BG86" t="e">
            <v>#N/A</v>
          </cell>
          <cell r="BH86" t="e">
            <v>#N/A</v>
          </cell>
          <cell r="BI86" t="e">
            <v>#N/A</v>
          </cell>
          <cell r="BJ86" t="e">
            <v>#N/A</v>
          </cell>
          <cell r="BK86" t="e">
            <v>#N/A</v>
          </cell>
          <cell r="BN86" t="e">
            <v>#N/A</v>
          </cell>
          <cell r="BO86" t="e">
            <v>#N/A</v>
          </cell>
          <cell r="BQ86">
            <v>0</v>
          </cell>
          <cell r="BV86" t="e">
            <v>#N/A</v>
          </cell>
          <cell r="BW86" t="e">
            <v>#N/A</v>
          </cell>
          <cell r="BX86" t="e">
            <v>#N/A</v>
          </cell>
          <cell r="BY86" t="e">
            <v>#N/A</v>
          </cell>
          <cell r="CD86" t="e">
            <v>#N/A</v>
          </cell>
          <cell r="CE86" t="e">
            <v>#N/A</v>
          </cell>
          <cell r="CF86" t="e">
            <v>#N/A</v>
          </cell>
          <cell r="CG86" t="e">
            <v>#N/A</v>
          </cell>
          <cell r="CH86">
            <v>0</v>
          </cell>
          <cell r="CI86">
            <v>0</v>
          </cell>
          <cell r="CJ86">
            <v>0</v>
          </cell>
          <cell r="CK86">
            <v>0</v>
          </cell>
          <cell r="CL86">
            <v>0</v>
          </cell>
          <cell r="CM86">
            <v>10</v>
          </cell>
          <cell r="CN86">
            <v>2.0161290322580645</v>
          </cell>
          <cell r="CO86">
            <v>2.061855670103093</v>
          </cell>
          <cell r="CQ86" t="e">
            <v>#N/A</v>
          </cell>
          <cell r="CX86" t="e">
            <v>#N/A</v>
          </cell>
          <cell r="CY86" t="e">
            <v>#N/A</v>
          </cell>
          <cell r="CZ86" t="e">
            <v>#N/A</v>
          </cell>
          <cell r="DA86" t="e">
            <v>#N/A</v>
          </cell>
          <cell r="DC86" t="e">
            <v>#N/A</v>
          </cell>
        </row>
        <row r="87">
          <cell r="A87" t="str">
            <v>Tenancy</v>
          </cell>
          <cell r="B87">
            <v>83</v>
          </cell>
          <cell r="D87">
            <v>0</v>
          </cell>
          <cell r="E87">
            <v>0</v>
          </cell>
          <cell r="F87">
            <v>0</v>
          </cell>
          <cell r="G87">
            <v>0</v>
          </cell>
          <cell r="H87">
            <v>0</v>
          </cell>
          <cell r="I87">
            <v>0</v>
          </cell>
          <cell r="J87">
            <v>0</v>
          </cell>
          <cell r="K87">
            <v>0</v>
          </cell>
          <cell r="L87">
            <v>0</v>
          </cell>
          <cell r="M87">
            <v>0</v>
          </cell>
          <cell r="N87">
            <v>0</v>
          </cell>
          <cell r="O87">
            <v>0</v>
          </cell>
          <cell r="P87">
            <v>0</v>
          </cell>
          <cell r="R87">
            <v>10</v>
          </cell>
          <cell r="S87">
            <v>2.0161290322580645</v>
          </cell>
          <cell r="T87">
            <v>2.061855670103093</v>
          </cell>
          <cell r="U87" t="e">
            <v>#N/A</v>
          </cell>
          <cell r="W87" t="e">
            <v>#N/A</v>
          </cell>
          <cell r="X87" t="e">
            <v>#N/A</v>
          </cell>
          <cell r="Y87" t="e">
            <v>#N/A</v>
          </cell>
          <cell r="AA87" t="e">
            <v>#N/A</v>
          </cell>
          <cell r="AB87" t="e">
            <v>#N/A</v>
          </cell>
          <cell r="AC87" t="e">
            <v>#N/A</v>
          </cell>
          <cell r="AI87" t="e">
            <v>#N/A</v>
          </cell>
          <cell r="AJ87" t="e">
            <v>#N/A</v>
          </cell>
          <cell r="AL87" t="e">
            <v>#N/A</v>
          </cell>
          <cell r="AN87" t="e">
            <v>#N/A</v>
          </cell>
          <cell r="AO87" t="e">
            <v>#N/A</v>
          </cell>
          <cell r="AP87" t="e">
            <v>#N/A</v>
          </cell>
          <cell r="AT87">
            <v>6.5000099999999996</v>
          </cell>
          <cell r="AU87" t="e">
            <v>#N/A</v>
          </cell>
          <cell r="AV87" t="e">
            <v>#N/A</v>
          </cell>
          <cell r="AW87" t="e">
            <v>#N/A</v>
          </cell>
          <cell r="AX87" t="e">
            <v>#N/A</v>
          </cell>
          <cell r="AY87" t="e">
            <v>#N/A</v>
          </cell>
          <cell r="AZ87" t="e">
            <v>#N/A</v>
          </cell>
          <cell r="BF87" t="str">
            <v>0</v>
          </cell>
          <cell r="BG87" t="e">
            <v>#N/A</v>
          </cell>
          <cell r="BH87" t="e">
            <v>#N/A</v>
          </cell>
          <cell r="BI87" t="e">
            <v>#N/A</v>
          </cell>
          <cell r="BJ87" t="e">
            <v>#N/A</v>
          </cell>
          <cell r="BK87" t="e">
            <v>#N/A</v>
          </cell>
          <cell r="BN87" t="e">
            <v>#N/A</v>
          </cell>
          <cell r="BO87" t="e">
            <v>#N/A</v>
          </cell>
          <cell r="BQ87">
            <v>0</v>
          </cell>
          <cell r="BV87" t="e">
            <v>#N/A</v>
          </cell>
          <cell r="BW87" t="e">
            <v>#N/A</v>
          </cell>
          <cell r="BX87" t="e">
            <v>#N/A</v>
          </cell>
          <cell r="BY87" t="e">
            <v>#N/A</v>
          </cell>
          <cell r="CD87" t="e">
            <v>#N/A</v>
          </cell>
          <cell r="CE87" t="e">
            <v>#N/A</v>
          </cell>
          <cell r="CF87" t="e">
            <v>#N/A</v>
          </cell>
          <cell r="CG87" t="e">
            <v>#N/A</v>
          </cell>
          <cell r="CH87">
            <v>0</v>
          </cell>
          <cell r="CI87">
            <v>0</v>
          </cell>
          <cell r="CJ87">
            <v>0</v>
          </cell>
          <cell r="CK87">
            <v>0</v>
          </cell>
          <cell r="CL87">
            <v>0</v>
          </cell>
          <cell r="CM87">
            <v>10</v>
          </cell>
          <cell r="CN87">
            <v>2.0161290322580645</v>
          </cell>
          <cell r="CO87">
            <v>2.061855670103093</v>
          </cell>
          <cell r="CQ87" t="e">
            <v>#N/A</v>
          </cell>
          <cell r="CX87" t="e">
            <v>#N/A</v>
          </cell>
          <cell r="CY87" t="e">
            <v>#N/A</v>
          </cell>
          <cell r="CZ87" t="e">
            <v>#N/A</v>
          </cell>
          <cell r="DA87" t="e">
            <v>#N/A</v>
          </cell>
          <cell r="DC87" t="e">
            <v>#N/A</v>
          </cell>
        </row>
        <row r="88">
          <cell r="A88" t="str">
            <v>Tenancy</v>
          </cell>
          <cell r="B88">
            <v>84</v>
          </cell>
          <cell r="D88">
            <v>0</v>
          </cell>
          <cell r="E88">
            <v>0</v>
          </cell>
          <cell r="F88">
            <v>0</v>
          </cell>
          <cell r="G88">
            <v>0</v>
          </cell>
          <cell r="H88">
            <v>0</v>
          </cell>
          <cell r="I88">
            <v>0</v>
          </cell>
          <cell r="J88">
            <v>0</v>
          </cell>
          <cell r="K88">
            <v>0</v>
          </cell>
          <cell r="L88">
            <v>0</v>
          </cell>
          <cell r="M88">
            <v>0</v>
          </cell>
          <cell r="N88">
            <v>0</v>
          </cell>
          <cell r="O88">
            <v>0</v>
          </cell>
          <cell r="P88">
            <v>0</v>
          </cell>
          <cell r="R88">
            <v>10</v>
          </cell>
          <cell r="S88">
            <v>2.0161290322580645</v>
          </cell>
          <cell r="T88">
            <v>2.061855670103093</v>
          </cell>
          <cell r="U88" t="e">
            <v>#N/A</v>
          </cell>
          <cell r="W88" t="e">
            <v>#N/A</v>
          </cell>
          <cell r="X88" t="e">
            <v>#N/A</v>
          </cell>
          <cell r="Y88" t="e">
            <v>#N/A</v>
          </cell>
          <cell r="AA88" t="e">
            <v>#N/A</v>
          </cell>
          <cell r="AB88" t="e">
            <v>#N/A</v>
          </cell>
          <cell r="AC88" t="e">
            <v>#N/A</v>
          </cell>
          <cell r="AI88" t="e">
            <v>#N/A</v>
          </cell>
          <cell r="AJ88" t="e">
            <v>#N/A</v>
          </cell>
          <cell r="AL88" t="e">
            <v>#N/A</v>
          </cell>
          <cell r="AN88" t="e">
            <v>#N/A</v>
          </cell>
          <cell r="AO88" t="e">
            <v>#N/A</v>
          </cell>
          <cell r="AP88" t="e">
            <v>#N/A</v>
          </cell>
          <cell r="AT88">
            <v>6.5000099999999996</v>
          </cell>
          <cell r="AU88" t="e">
            <v>#N/A</v>
          </cell>
          <cell r="AV88" t="e">
            <v>#N/A</v>
          </cell>
          <cell r="AW88" t="e">
            <v>#N/A</v>
          </cell>
          <cell r="AX88" t="e">
            <v>#N/A</v>
          </cell>
          <cell r="AY88" t="e">
            <v>#N/A</v>
          </cell>
          <cell r="AZ88" t="e">
            <v>#N/A</v>
          </cell>
          <cell r="BF88" t="str">
            <v>0</v>
          </cell>
          <cell r="BG88" t="e">
            <v>#N/A</v>
          </cell>
          <cell r="BH88" t="e">
            <v>#N/A</v>
          </cell>
          <cell r="BI88" t="e">
            <v>#N/A</v>
          </cell>
          <cell r="BJ88" t="e">
            <v>#N/A</v>
          </cell>
          <cell r="BK88" t="e">
            <v>#N/A</v>
          </cell>
          <cell r="BN88" t="e">
            <v>#N/A</v>
          </cell>
          <cell r="BO88" t="e">
            <v>#N/A</v>
          </cell>
          <cell r="BQ88">
            <v>0</v>
          </cell>
          <cell r="BV88" t="e">
            <v>#N/A</v>
          </cell>
          <cell r="BW88" t="e">
            <v>#N/A</v>
          </cell>
          <cell r="BX88" t="e">
            <v>#N/A</v>
          </cell>
          <cell r="BY88" t="e">
            <v>#N/A</v>
          </cell>
          <cell r="CD88" t="e">
            <v>#N/A</v>
          </cell>
          <cell r="CE88" t="e">
            <v>#N/A</v>
          </cell>
          <cell r="CF88" t="e">
            <v>#N/A</v>
          </cell>
          <cell r="CG88" t="e">
            <v>#N/A</v>
          </cell>
          <cell r="CH88">
            <v>0</v>
          </cell>
          <cell r="CI88">
            <v>0</v>
          </cell>
          <cell r="CJ88">
            <v>0</v>
          </cell>
          <cell r="CK88">
            <v>0</v>
          </cell>
          <cell r="CL88">
            <v>0</v>
          </cell>
          <cell r="CM88">
            <v>10</v>
          </cell>
          <cell r="CN88">
            <v>2.0161290322580645</v>
          </cell>
          <cell r="CO88">
            <v>2.061855670103093</v>
          </cell>
          <cell r="CQ88" t="e">
            <v>#N/A</v>
          </cell>
          <cell r="CX88" t="e">
            <v>#N/A</v>
          </cell>
          <cell r="CY88" t="e">
            <v>#N/A</v>
          </cell>
          <cell r="CZ88" t="e">
            <v>#N/A</v>
          </cell>
          <cell r="DA88" t="e">
            <v>#N/A</v>
          </cell>
          <cell r="DC88" t="e">
            <v>#N/A</v>
          </cell>
        </row>
        <row r="89">
          <cell r="A89" t="str">
            <v>Tenancy</v>
          </cell>
          <cell r="B89">
            <v>85</v>
          </cell>
          <cell r="D89">
            <v>0</v>
          </cell>
          <cell r="E89">
            <v>0</v>
          </cell>
          <cell r="F89">
            <v>0</v>
          </cell>
          <cell r="G89">
            <v>0</v>
          </cell>
          <cell r="H89">
            <v>0</v>
          </cell>
          <cell r="I89">
            <v>0</v>
          </cell>
          <cell r="J89">
            <v>0</v>
          </cell>
          <cell r="K89">
            <v>0</v>
          </cell>
          <cell r="L89">
            <v>0</v>
          </cell>
          <cell r="M89">
            <v>0</v>
          </cell>
          <cell r="N89">
            <v>0</v>
          </cell>
          <cell r="O89">
            <v>0</v>
          </cell>
          <cell r="P89">
            <v>0</v>
          </cell>
          <cell r="R89">
            <v>10</v>
          </cell>
          <cell r="S89">
            <v>2.0161290322580645</v>
          </cell>
          <cell r="T89">
            <v>2.061855670103093</v>
          </cell>
          <cell r="U89" t="e">
            <v>#N/A</v>
          </cell>
          <cell r="W89" t="e">
            <v>#N/A</v>
          </cell>
          <cell r="X89" t="e">
            <v>#N/A</v>
          </cell>
          <cell r="Y89" t="e">
            <v>#N/A</v>
          </cell>
          <cell r="AA89" t="e">
            <v>#N/A</v>
          </cell>
          <cell r="AB89" t="e">
            <v>#N/A</v>
          </cell>
          <cell r="AC89" t="e">
            <v>#N/A</v>
          </cell>
          <cell r="AI89" t="e">
            <v>#N/A</v>
          </cell>
          <cell r="AJ89" t="e">
            <v>#N/A</v>
          </cell>
          <cell r="AL89" t="e">
            <v>#N/A</v>
          </cell>
          <cell r="AN89" t="e">
            <v>#N/A</v>
          </cell>
          <cell r="AO89" t="e">
            <v>#N/A</v>
          </cell>
          <cell r="AP89" t="e">
            <v>#N/A</v>
          </cell>
          <cell r="AT89">
            <v>6.5000099999999996</v>
          </cell>
          <cell r="AU89" t="e">
            <v>#N/A</v>
          </cell>
          <cell r="AV89" t="e">
            <v>#N/A</v>
          </cell>
          <cell r="AW89" t="e">
            <v>#N/A</v>
          </cell>
          <cell r="AX89" t="e">
            <v>#N/A</v>
          </cell>
          <cell r="AY89" t="e">
            <v>#N/A</v>
          </cell>
          <cell r="AZ89" t="e">
            <v>#N/A</v>
          </cell>
          <cell r="BF89" t="str">
            <v>0</v>
          </cell>
          <cell r="BG89" t="e">
            <v>#N/A</v>
          </cell>
          <cell r="BH89" t="e">
            <v>#N/A</v>
          </cell>
          <cell r="BI89" t="e">
            <v>#N/A</v>
          </cell>
          <cell r="BJ89" t="e">
            <v>#N/A</v>
          </cell>
          <cell r="BK89" t="e">
            <v>#N/A</v>
          </cell>
          <cell r="BN89" t="e">
            <v>#N/A</v>
          </cell>
          <cell r="BO89" t="e">
            <v>#N/A</v>
          </cell>
          <cell r="BQ89">
            <v>0</v>
          </cell>
          <cell r="BV89" t="e">
            <v>#N/A</v>
          </cell>
          <cell r="BW89" t="e">
            <v>#N/A</v>
          </cell>
          <cell r="BX89" t="e">
            <v>#N/A</v>
          </cell>
          <cell r="BY89" t="e">
            <v>#N/A</v>
          </cell>
          <cell r="CD89" t="e">
            <v>#N/A</v>
          </cell>
          <cell r="CE89" t="e">
            <v>#N/A</v>
          </cell>
          <cell r="CF89" t="e">
            <v>#N/A</v>
          </cell>
          <cell r="CG89" t="e">
            <v>#N/A</v>
          </cell>
          <cell r="CH89">
            <v>0</v>
          </cell>
          <cell r="CI89">
            <v>0</v>
          </cell>
          <cell r="CJ89">
            <v>0</v>
          </cell>
          <cell r="CK89">
            <v>0</v>
          </cell>
          <cell r="CL89">
            <v>0</v>
          </cell>
          <cell r="CM89">
            <v>10</v>
          </cell>
          <cell r="CN89">
            <v>2.0161290322580645</v>
          </cell>
          <cell r="CO89">
            <v>2.061855670103093</v>
          </cell>
          <cell r="CQ89" t="e">
            <v>#N/A</v>
          </cell>
          <cell r="CX89" t="e">
            <v>#N/A</v>
          </cell>
          <cell r="CY89" t="e">
            <v>#N/A</v>
          </cell>
          <cell r="CZ89" t="e">
            <v>#N/A</v>
          </cell>
          <cell r="DA89" t="e">
            <v>#N/A</v>
          </cell>
          <cell r="DC89" t="e">
            <v>#N/A</v>
          </cell>
        </row>
        <row r="90">
          <cell r="A90" t="str">
            <v>Tenancy</v>
          </cell>
          <cell r="B90">
            <v>86</v>
          </cell>
          <cell r="D90">
            <v>0</v>
          </cell>
          <cell r="E90">
            <v>0</v>
          </cell>
          <cell r="F90">
            <v>0</v>
          </cell>
          <cell r="G90">
            <v>0</v>
          </cell>
          <cell r="H90">
            <v>0</v>
          </cell>
          <cell r="I90">
            <v>0</v>
          </cell>
          <cell r="J90">
            <v>0</v>
          </cell>
          <cell r="K90">
            <v>0</v>
          </cell>
          <cell r="L90">
            <v>0</v>
          </cell>
          <cell r="M90">
            <v>0</v>
          </cell>
          <cell r="N90">
            <v>0</v>
          </cell>
          <cell r="O90">
            <v>0</v>
          </cell>
          <cell r="P90">
            <v>0</v>
          </cell>
          <cell r="R90">
            <v>10</v>
          </cell>
          <cell r="S90">
            <v>2.0161290322580645</v>
          </cell>
          <cell r="T90">
            <v>2.061855670103093</v>
          </cell>
          <cell r="U90" t="e">
            <v>#N/A</v>
          </cell>
          <cell r="W90" t="e">
            <v>#N/A</v>
          </cell>
          <cell r="X90" t="e">
            <v>#N/A</v>
          </cell>
          <cell r="Y90" t="e">
            <v>#N/A</v>
          </cell>
          <cell r="AA90" t="e">
            <v>#N/A</v>
          </cell>
          <cell r="AB90" t="e">
            <v>#N/A</v>
          </cell>
          <cell r="AC90" t="e">
            <v>#N/A</v>
          </cell>
          <cell r="AI90" t="e">
            <v>#N/A</v>
          </cell>
          <cell r="AJ90" t="e">
            <v>#N/A</v>
          </cell>
          <cell r="AL90" t="e">
            <v>#N/A</v>
          </cell>
          <cell r="AN90" t="e">
            <v>#N/A</v>
          </cell>
          <cell r="AO90" t="e">
            <v>#N/A</v>
          </cell>
          <cell r="AP90" t="e">
            <v>#N/A</v>
          </cell>
          <cell r="AT90">
            <v>6.5000099999999996</v>
          </cell>
          <cell r="AU90" t="e">
            <v>#N/A</v>
          </cell>
          <cell r="AV90" t="e">
            <v>#N/A</v>
          </cell>
          <cell r="AW90" t="e">
            <v>#N/A</v>
          </cell>
          <cell r="AX90" t="e">
            <v>#N/A</v>
          </cell>
          <cell r="AY90" t="e">
            <v>#N/A</v>
          </cell>
          <cell r="AZ90" t="e">
            <v>#N/A</v>
          </cell>
          <cell r="BF90" t="str">
            <v>0</v>
          </cell>
          <cell r="BG90" t="e">
            <v>#N/A</v>
          </cell>
          <cell r="BH90" t="e">
            <v>#N/A</v>
          </cell>
          <cell r="BI90" t="e">
            <v>#N/A</v>
          </cell>
          <cell r="BJ90" t="e">
            <v>#N/A</v>
          </cell>
          <cell r="BK90" t="e">
            <v>#N/A</v>
          </cell>
          <cell r="BN90" t="e">
            <v>#N/A</v>
          </cell>
          <cell r="BO90" t="e">
            <v>#N/A</v>
          </cell>
          <cell r="BQ90">
            <v>0</v>
          </cell>
          <cell r="BV90" t="e">
            <v>#N/A</v>
          </cell>
          <cell r="BW90" t="e">
            <v>#N/A</v>
          </cell>
          <cell r="BX90" t="e">
            <v>#N/A</v>
          </cell>
          <cell r="BY90" t="e">
            <v>#N/A</v>
          </cell>
          <cell r="CD90" t="e">
            <v>#N/A</v>
          </cell>
          <cell r="CE90" t="e">
            <v>#N/A</v>
          </cell>
          <cell r="CF90" t="e">
            <v>#N/A</v>
          </cell>
          <cell r="CG90" t="e">
            <v>#N/A</v>
          </cell>
          <cell r="CH90">
            <v>0</v>
          </cell>
          <cell r="CI90">
            <v>0</v>
          </cell>
          <cell r="CJ90">
            <v>0</v>
          </cell>
          <cell r="CK90">
            <v>0</v>
          </cell>
          <cell r="CL90">
            <v>0</v>
          </cell>
          <cell r="CM90">
            <v>10</v>
          </cell>
          <cell r="CN90">
            <v>2.0161290322580645</v>
          </cell>
          <cell r="CO90">
            <v>2.061855670103093</v>
          </cell>
          <cell r="CQ90" t="e">
            <v>#N/A</v>
          </cell>
          <cell r="CX90" t="e">
            <v>#N/A</v>
          </cell>
          <cell r="CY90" t="e">
            <v>#N/A</v>
          </cell>
          <cell r="CZ90" t="e">
            <v>#N/A</v>
          </cell>
          <cell r="DA90" t="e">
            <v>#N/A</v>
          </cell>
          <cell r="DC90" t="e">
            <v>#N/A</v>
          </cell>
        </row>
        <row r="91">
          <cell r="A91" t="str">
            <v>Tenancy</v>
          </cell>
          <cell r="B91">
            <v>87</v>
          </cell>
          <cell r="D91">
            <v>0</v>
          </cell>
          <cell r="E91">
            <v>0</v>
          </cell>
          <cell r="F91">
            <v>0</v>
          </cell>
          <cell r="G91">
            <v>0</v>
          </cell>
          <cell r="H91">
            <v>0</v>
          </cell>
          <cell r="I91">
            <v>0</v>
          </cell>
          <cell r="J91">
            <v>0</v>
          </cell>
          <cell r="K91">
            <v>0</v>
          </cell>
          <cell r="L91">
            <v>0</v>
          </cell>
          <cell r="M91">
            <v>0</v>
          </cell>
          <cell r="N91">
            <v>0</v>
          </cell>
          <cell r="O91">
            <v>0</v>
          </cell>
          <cell r="P91">
            <v>0</v>
          </cell>
          <cell r="R91">
            <v>10</v>
          </cell>
          <cell r="S91">
            <v>2.0161290322580645</v>
          </cell>
          <cell r="T91">
            <v>2.061855670103093</v>
          </cell>
          <cell r="U91" t="e">
            <v>#N/A</v>
          </cell>
          <cell r="W91" t="e">
            <v>#N/A</v>
          </cell>
          <cell r="X91" t="e">
            <v>#N/A</v>
          </cell>
          <cell r="Y91" t="e">
            <v>#N/A</v>
          </cell>
          <cell r="AA91" t="e">
            <v>#N/A</v>
          </cell>
          <cell r="AB91" t="e">
            <v>#N/A</v>
          </cell>
          <cell r="AC91" t="e">
            <v>#N/A</v>
          </cell>
          <cell r="AI91" t="e">
            <v>#N/A</v>
          </cell>
          <cell r="AJ91" t="e">
            <v>#N/A</v>
          </cell>
          <cell r="AL91" t="e">
            <v>#N/A</v>
          </cell>
          <cell r="AN91" t="e">
            <v>#N/A</v>
          </cell>
          <cell r="AO91" t="e">
            <v>#N/A</v>
          </cell>
          <cell r="AP91" t="e">
            <v>#N/A</v>
          </cell>
          <cell r="AT91">
            <v>6.5000099999999996</v>
          </cell>
          <cell r="AU91" t="e">
            <v>#N/A</v>
          </cell>
          <cell r="AV91" t="e">
            <v>#N/A</v>
          </cell>
          <cell r="AW91" t="e">
            <v>#N/A</v>
          </cell>
          <cell r="AX91" t="e">
            <v>#N/A</v>
          </cell>
          <cell r="AY91" t="e">
            <v>#N/A</v>
          </cell>
          <cell r="AZ91" t="e">
            <v>#N/A</v>
          </cell>
          <cell r="BF91" t="str">
            <v>0</v>
          </cell>
          <cell r="BG91" t="e">
            <v>#N/A</v>
          </cell>
          <cell r="BH91" t="e">
            <v>#N/A</v>
          </cell>
          <cell r="BI91" t="e">
            <v>#N/A</v>
          </cell>
          <cell r="BJ91" t="e">
            <v>#N/A</v>
          </cell>
          <cell r="BK91" t="e">
            <v>#N/A</v>
          </cell>
          <cell r="BN91" t="e">
            <v>#N/A</v>
          </cell>
          <cell r="BO91" t="e">
            <v>#N/A</v>
          </cell>
          <cell r="BQ91">
            <v>0</v>
          </cell>
          <cell r="BV91" t="e">
            <v>#N/A</v>
          </cell>
          <cell r="BW91" t="e">
            <v>#N/A</v>
          </cell>
          <cell r="BX91" t="e">
            <v>#N/A</v>
          </cell>
          <cell r="BY91" t="e">
            <v>#N/A</v>
          </cell>
          <cell r="CD91" t="e">
            <v>#N/A</v>
          </cell>
          <cell r="CE91" t="e">
            <v>#N/A</v>
          </cell>
          <cell r="CF91" t="e">
            <v>#N/A</v>
          </cell>
          <cell r="CG91" t="e">
            <v>#N/A</v>
          </cell>
          <cell r="CH91">
            <v>0</v>
          </cell>
          <cell r="CI91">
            <v>0</v>
          </cell>
          <cell r="CJ91">
            <v>0</v>
          </cell>
          <cell r="CK91">
            <v>0</v>
          </cell>
          <cell r="CL91">
            <v>0</v>
          </cell>
          <cell r="CM91">
            <v>10</v>
          </cell>
          <cell r="CN91">
            <v>2.0161290322580645</v>
          </cell>
          <cell r="CO91">
            <v>2.061855670103093</v>
          </cell>
          <cell r="CQ91" t="e">
            <v>#N/A</v>
          </cell>
          <cell r="CX91" t="e">
            <v>#N/A</v>
          </cell>
          <cell r="CY91" t="e">
            <v>#N/A</v>
          </cell>
          <cell r="CZ91" t="e">
            <v>#N/A</v>
          </cell>
          <cell r="DA91" t="e">
            <v>#N/A</v>
          </cell>
          <cell r="DC91" t="e">
            <v>#N/A</v>
          </cell>
        </row>
        <row r="92">
          <cell r="A92" t="str">
            <v>Tenancy</v>
          </cell>
          <cell r="B92">
            <v>88</v>
          </cell>
          <cell r="D92">
            <v>0</v>
          </cell>
          <cell r="E92">
            <v>0</v>
          </cell>
          <cell r="F92">
            <v>0</v>
          </cell>
          <cell r="G92">
            <v>0</v>
          </cell>
          <cell r="H92">
            <v>0</v>
          </cell>
          <cell r="I92">
            <v>0</v>
          </cell>
          <cell r="J92">
            <v>0</v>
          </cell>
          <cell r="K92">
            <v>0</v>
          </cell>
          <cell r="L92">
            <v>0</v>
          </cell>
          <cell r="M92">
            <v>0</v>
          </cell>
          <cell r="N92">
            <v>0</v>
          </cell>
          <cell r="O92">
            <v>0</v>
          </cell>
          <cell r="P92">
            <v>0</v>
          </cell>
          <cell r="R92">
            <v>10</v>
          </cell>
          <cell r="S92">
            <v>2.0161290322580645</v>
          </cell>
          <cell r="T92">
            <v>2.061855670103093</v>
          </cell>
          <cell r="U92" t="e">
            <v>#N/A</v>
          </cell>
          <cell r="W92" t="e">
            <v>#N/A</v>
          </cell>
          <cell r="X92" t="e">
            <v>#N/A</v>
          </cell>
          <cell r="Y92" t="e">
            <v>#N/A</v>
          </cell>
          <cell r="AA92" t="e">
            <v>#N/A</v>
          </cell>
          <cell r="AB92" t="e">
            <v>#N/A</v>
          </cell>
          <cell r="AC92" t="e">
            <v>#N/A</v>
          </cell>
          <cell r="AI92" t="e">
            <v>#N/A</v>
          </cell>
          <cell r="AJ92" t="e">
            <v>#N/A</v>
          </cell>
          <cell r="AL92" t="e">
            <v>#N/A</v>
          </cell>
          <cell r="AN92" t="e">
            <v>#N/A</v>
          </cell>
          <cell r="AO92" t="e">
            <v>#N/A</v>
          </cell>
          <cell r="AP92" t="e">
            <v>#N/A</v>
          </cell>
          <cell r="AT92">
            <v>6.5000099999999996</v>
          </cell>
          <cell r="AU92" t="e">
            <v>#N/A</v>
          </cell>
          <cell r="AV92" t="e">
            <v>#N/A</v>
          </cell>
          <cell r="AW92" t="e">
            <v>#N/A</v>
          </cell>
          <cell r="AX92" t="e">
            <v>#N/A</v>
          </cell>
          <cell r="AY92" t="e">
            <v>#N/A</v>
          </cell>
          <cell r="AZ92" t="e">
            <v>#N/A</v>
          </cell>
          <cell r="BF92" t="str">
            <v>0</v>
          </cell>
          <cell r="BG92" t="e">
            <v>#N/A</v>
          </cell>
          <cell r="BH92" t="e">
            <v>#N/A</v>
          </cell>
          <cell r="BI92" t="e">
            <v>#N/A</v>
          </cell>
          <cell r="BJ92" t="e">
            <v>#N/A</v>
          </cell>
          <cell r="BK92" t="e">
            <v>#N/A</v>
          </cell>
          <cell r="BN92" t="e">
            <v>#N/A</v>
          </cell>
          <cell r="BO92" t="e">
            <v>#N/A</v>
          </cell>
          <cell r="BQ92">
            <v>0</v>
          </cell>
          <cell r="BV92" t="e">
            <v>#N/A</v>
          </cell>
          <cell r="BW92" t="e">
            <v>#N/A</v>
          </cell>
          <cell r="BX92" t="e">
            <v>#N/A</v>
          </cell>
          <cell r="BY92" t="e">
            <v>#N/A</v>
          </cell>
          <cell r="CD92" t="e">
            <v>#N/A</v>
          </cell>
          <cell r="CE92" t="e">
            <v>#N/A</v>
          </cell>
          <cell r="CF92" t="e">
            <v>#N/A</v>
          </cell>
          <cell r="CG92" t="e">
            <v>#N/A</v>
          </cell>
          <cell r="CH92">
            <v>0</v>
          </cell>
          <cell r="CI92">
            <v>0</v>
          </cell>
          <cell r="CJ92">
            <v>0</v>
          </cell>
          <cell r="CK92">
            <v>0</v>
          </cell>
          <cell r="CL92">
            <v>0</v>
          </cell>
          <cell r="CM92">
            <v>10</v>
          </cell>
          <cell r="CN92">
            <v>2.0161290322580645</v>
          </cell>
          <cell r="CO92">
            <v>2.061855670103093</v>
          </cell>
          <cell r="CQ92" t="e">
            <v>#N/A</v>
          </cell>
          <cell r="CX92" t="e">
            <v>#N/A</v>
          </cell>
          <cell r="CY92" t="e">
            <v>#N/A</v>
          </cell>
          <cell r="CZ92" t="e">
            <v>#N/A</v>
          </cell>
          <cell r="DA92" t="e">
            <v>#N/A</v>
          </cell>
          <cell r="DC92" t="e">
            <v>#N/A</v>
          </cell>
        </row>
        <row r="93">
          <cell r="A93" t="str">
            <v>Tenancy</v>
          </cell>
          <cell r="B93">
            <v>89</v>
          </cell>
          <cell r="D93">
            <v>0</v>
          </cell>
          <cell r="E93">
            <v>0</v>
          </cell>
          <cell r="F93">
            <v>0</v>
          </cell>
          <cell r="G93">
            <v>0</v>
          </cell>
          <cell r="H93">
            <v>0</v>
          </cell>
          <cell r="I93">
            <v>0</v>
          </cell>
          <cell r="J93">
            <v>0</v>
          </cell>
          <cell r="K93">
            <v>0</v>
          </cell>
          <cell r="L93">
            <v>0</v>
          </cell>
          <cell r="M93">
            <v>0</v>
          </cell>
          <cell r="N93">
            <v>0</v>
          </cell>
          <cell r="O93">
            <v>0</v>
          </cell>
          <cell r="P93">
            <v>0</v>
          </cell>
          <cell r="R93">
            <v>10</v>
          </cell>
          <cell r="S93">
            <v>2.0161290322580645</v>
          </cell>
          <cell r="T93">
            <v>2.061855670103093</v>
          </cell>
          <cell r="U93" t="e">
            <v>#N/A</v>
          </cell>
          <cell r="W93" t="e">
            <v>#N/A</v>
          </cell>
          <cell r="X93" t="e">
            <v>#N/A</v>
          </cell>
          <cell r="Y93" t="e">
            <v>#N/A</v>
          </cell>
          <cell r="AA93" t="e">
            <v>#N/A</v>
          </cell>
          <cell r="AB93" t="e">
            <v>#N/A</v>
          </cell>
          <cell r="AC93" t="e">
            <v>#N/A</v>
          </cell>
          <cell r="AI93" t="e">
            <v>#N/A</v>
          </cell>
          <cell r="AJ93" t="e">
            <v>#N/A</v>
          </cell>
          <cell r="AL93" t="e">
            <v>#N/A</v>
          </cell>
          <cell r="AN93" t="e">
            <v>#N/A</v>
          </cell>
          <cell r="AO93" t="e">
            <v>#N/A</v>
          </cell>
          <cell r="AP93" t="e">
            <v>#N/A</v>
          </cell>
          <cell r="AT93">
            <v>6.5000099999999996</v>
          </cell>
          <cell r="AU93" t="e">
            <v>#N/A</v>
          </cell>
          <cell r="AV93" t="e">
            <v>#N/A</v>
          </cell>
          <cell r="AW93" t="e">
            <v>#N/A</v>
          </cell>
          <cell r="AX93" t="e">
            <v>#N/A</v>
          </cell>
          <cell r="AY93" t="e">
            <v>#N/A</v>
          </cell>
          <cell r="AZ93" t="e">
            <v>#N/A</v>
          </cell>
          <cell r="BF93" t="str">
            <v>0</v>
          </cell>
          <cell r="BG93" t="e">
            <v>#N/A</v>
          </cell>
          <cell r="BH93" t="e">
            <v>#N/A</v>
          </cell>
          <cell r="BI93" t="e">
            <v>#N/A</v>
          </cell>
          <cell r="BJ93" t="e">
            <v>#N/A</v>
          </cell>
          <cell r="BK93" t="e">
            <v>#N/A</v>
          </cell>
          <cell r="BN93" t="e">
            <v>#N/A</v>
          </cell>
          <cell r="BO93" t="e">
            <v>#N/A</v>
          </cell>
          <cell r="BQ93">
            <v>0</v>
          </cell>
          <cell r="BV93" t="e">
            <v>#N/A</v>
          </cell>
          <cell r="BW93" t="e">
            <v>#N/A</v>
          </cell>
          <cell r="BX93" t="e">
            <v>#N/A</v>
          </cell>
          <cell r="BY93" t="e">
            <v>#N/A</v>
          </cell>
          <cell r="CD93" t="e">
            <v>#N/A</v>
          </cell>
          <cell r="CE93" t="e">
            <v>#N/A</v>
          </cell>
          <cell r="CF93" t="e">
            <v>#N/A</v>
          </cell>
          <cell r="CG93" t="e">
            <v>#N/A</v>
          </cell>
          <cell r="CH93">
            <v>0</v>
          </cell>
          <cell r="CI93">
            <v>0</v>
          </cell>
          <cell r="CJ93">
            <v>0</v>
          </cell>
          <cell r="CK93">
            <v>0</v>
          </cell>
          <cell r="CL93">
            <v>0</v>
          </cell>
          <cell r="CM93">
            <v>10</v>
          </cell>
          <cell r="CN93">
            <v>2.0161290322580645</v>
          </cell>
          <cell r="CO93">
            <v>2.061855670103093</v>
          </cell>
          <cell r="CQ93" t="e">
            <v>#N/A</v>
          </cell>
          <cell r="CX93" t="e">
            <v>#N/A</v>
          </cell>
          <cell r="CY93" t="e">
            <v>#N/A</v>
          </cell>
          <cell r="CZ93" t="e">
            <v>#N/A</v>
          </cell>
          <cell r="DA93" t="e">
            <v>#N/A</v>
          </cell>
          <cell r="DC93" t="e">
            <v>#N/A</v>
          </cell>
        </row>
        <row r="94">
          <cell r="A94" t="str">
            <v>Tenancy</v>
          </cell>
          <cell r="B94">
            <v>90</v>
          </cell>
          <cell r="D94">
            <v>0</v>
          </cell>
          <cell r="E94">
            <v>0</v>
          </cell>
          <cell r="F94">
            <v>0</v>
          </cell>
          <cell r="G94">
            <v>0</v>
          </cell>
          <cell r="H94">
            <v>0</v>
          </cell>
          <cell r="I94">
            <v>0</v>
          </cell>
          <cell r="J94">
            <v>0</v>
          </cell>
          <cell r="K94">
            <v>0</v>
          </cell>
          <cell r="L94">
            <v>0</v>
          </cell>
          <cell r="M94">
            <v>0</v>
          </cell>
          <cell r="N94">
            <v>0</v>
          </cell>
          <cell r="O94">
            <v>0</v>
          </cell>
          <cell r="P94">
            <v>0</v>
          </cell>
          <cell r="R94">
            <v>10</v>
          </cell>
          <cell r="S94">
            <v>2.0161290322580645</v>
          </cell>
          <cell r="T94">
            <v>2.061855670103093</v>
          </cell>
          <cell r="U94" t="e">
            <v>#N/A</v>
          </cell>
          <cell r="W94" t="e">
            <v>#N/A</v>
          </cell>
          <cell r="X94" t="e">
            <v>#N/A</v>
          </cell>
          <cell r="Y94" t="e">
            <v>#N/A</v>
          </cell>
          <cell r="AA94" t="e">
            <v>#N/A</v>
          </cell>
          <cell r="AB94" t="e">
            <v>#N/A</v>
          </cell>
          <cell r="AC94" t="e">
            <v>#N/A</v>
          </cell>
          <cell r="AI94" t="e">
            <v>#N/A</v>
          </cell>
          <cell r="AJ94" t="e">
            <v>#N/A</v>
          </cell>
          <cell r="AL94" t="e">
            <v>#N/A</v>
          </cell>
          <cell r="AN94" t="e">
            <v>#N/A</v>
          </cell>
          <cell r="AO94" t="e">
            <v>#N/A</v>
          </cell>
          <cell r="AP94" t="e">
            <v>#N/A</v>
          </cell>
          <cell r="AT94">
            <v>6.5000099999999996</v>
          </cell>
          <cell r="AU94" t="e">
            <v>#N/A</v>
          </cell>
          <cell r="AV94" t="e">
            <v>#N/A</v>
          </cell>
          <cell r="AW94" t="e">
            <v>#N/A</v>
          </cell>
          <cell r="AX94" t="e">
            <v>#N/A</v>
          </cell>
          <cell r="AY94" t="e">
            <v>#N/A</v>
          </cell>
          <cell r="AZ94" t="e">
            <v>#N/A</v>
          </cell>
          <cell r="BF94" t="str">
            <v>0</v>
          </cell>
          <cell r="BG94" t="e">
            <v>#N/A</v>
          </cell>
          <cell r="BH94" t="e">
            <v>#N/A</v>
          </cell>
          <cell r="BI94" t="e">
            <v>#N/A</v>
          </cell>
          <cell r="BJ94" t="e">
            <v>#N/A</v>
          </cell>
          <cell r="BK94" t="e">
            <v>#N/A</v>
          </cell>
          <cell r="BN94" t="e">
            <v>#N/A</v>
          </cell>
          <cell r="BO94" t="e">
            <v>#N/A</v>
          </cell>
          <cell r="BQ94">
            <v>0</v>
          </cell>
          <cell r="BV94" t="e">
            <v>#N/A</v>
          </cell>
          <cell r="BW94" t="e">
            <v>#N/A</v>
          </cell>
          <cell r="BX94" t="e">
            <v>#N/A</v>
          </cell>
          <cell r="BY94" t="e">
            <v>#N/A</v>
          </cell>
          <cell r="CD94" t="e">
            <v>#N/A</v>
          </cell>
          <cell r="CE94" t="e">
            <v>#N/A</v>
          </cell>
          <cell r="CF94" t="e">
            <v>#N/A</v>
          </cell>
          <cell r="CG94" t="e">
            <v>#N/A</v>
          </cell>
          <cell r="CH94">
            <v>0</v>
          </cell>
          <cell r="CI94">
            <v>0</v>
          </cell>
          <cell r="CJ94">
            <v>0</v>
          </cell>
          <cell r="CK94">
            <v>0</v>
          </cell>
          <cell r="CL94">
            <v>0</v>
          </cell>
          <cell r="CM94">
            <v>10</v>
          </cell>
          <cell r="CN94">
            <v>2.0161290322580645</v>
          </cell>
          <cell r="CO94">
            <v>2.061855670103093</v>
          </cell>
          <cell r="CQ94" t="e">
            <v>#N/A</v>
          </cell>
          <cell r="CX94" t="e">
            <v>#N/A</v>
          </cell>
          <cell r="CY94" t="e">
            <v>#N/A</v>
          </cell>
          <cell r="CZ94" t="e">
            <v>#N/A</v>
          </cell>
          <cell r="DA94" t="e">
            <v>#N/A</v>
          </cell>
          <cell r="DC94" t="e">
            <v>#N/A</v>
          </cell>
        </row>
        <row r="95">
          <cell r="A95" t="str">
            <v>Tenancy</v>
          </cell>
          <cell r="B95">
            <v>91</v>
          </cell>
          <cell r="D95">
            <v>0</v>
          </cell>
          <cell r="E95">
            <v>0</v>
          </cell>
          <cell r="F95">
            <v>0</v>
          </cell>
          <cell r="G95">
            <v>0</v>
          </cell>
          <cell r="H95">
            <v>0</v>
          </cell>
          <cell r="I95">
            <v>0</v>
          </cell>
          <cell r="J95">
            <v>0</v>
          </cell>
          <cell r="K95">
            <v>0</v>
          </cell>
          <cell r="L95">
            <v>0</v>
          </cell>
          <cell r="M95">
            <v>0</v>
          </cell>
          <cell r="N95">
            <v>0</v>
          </cell>
          <cell r="O95">
            <v>0</v>
          </cell>
          <cell r="P95">
            <v>0</v>
          </cell>
          <cell r="R95">
            <v>10</v>
          </cell>
          <cell r="S95">
            <v>2.0161290322580645</v>
          </cell>
          <cell r="T95">
            <v>2.061855670103093</v>
          </cell>
          <cell r="U95" t="e">
            <v>#N/A</v>
          </cell>
          <cell r="W95" t="e">
            <v>#N/A</v>
          </cell>
          <cell r="X95" t="e">
            <v>#N/A</v>
          </cell>
          <cell r="Y95" t="e">
            <v>#N/A</v>
          </cell>
          <cell r="AA95" t="e">
            <v>#N/A</v>
          </cell>
          <cell r="AB95" t="e">
            <v>#N/A</v>
          </cell>
          <cell r="AC95" t="e">
            <v>#N/A</v>
          </cell>
          <cell r="AI95" t="e">
            <v>#N/A</v>
          </cell>
          <cell r="AJ95" t="e">
            <v>#N/A</v>
          </cell>
          <cell r="AL95" t="e">
            <v>#N/A</v>
          </cell>
          <cell r="AN95" t="e">
            <v>#N/A</v>
          </cell>
          <cell r="AO95" t="e">
            <v>#N/A</v>
          </cell>
          <cell r="AP95" t="e">
            <v>#N/A</v>
          </cell>
          <cell r="AT95">
            <v>6.5000099999999996</v>
          </cell>
          <cell r="AU95" t="e">
            <v>#N/A</v>
          </cell>
          <cell r="AV95" t="e">
            <v>#N/A</v>
          </cell>
          <cell r="AW95" t="e">
            <v>#N/A</v>
          </cell>
          <cell r="AX95" t="e">
            <v>#N/A</v>
          </cell>
          <cell r="AY95" t="e">
            <v>#N/A</v>
          </cell>
          <cell r="AZ95" t="e">
            <v>#N/A</v>
          </cell>
          <cell r="BF95" t="str">
            <v>0</v>
          </cell>
          <cell r="BG95" t="e">
            <v>#N/A</v>
          </cell>
          <cell r="BH95" t="e">
            <v>#N/A</v>
          </cell>
          <cell r="BI95" t="e">
            <v>#N/A</v>
          </cell>
          <cell r="BJ95" t="e">
            <v>#N/A</v>
          </cell>
          <cell r="BK95" t="e">
            <v>#N/A</v>
          </cell>
          <cell r="BN95" t="e">
            <v>#N/A</v>
          </cell>
          <cell r="BO95" t="e">
            <v>#N/A</v>
          </cell>
          <cell r="BQ95">
            <v>0</v>
          </cell>
          <cell r="BV95" t="e">
            <v>#N/A</v>
          </cell>
          <cell r="BW95" t="e">
            <v>#N/A</v>
          </cell>
          <cell r="BX95" t="e">
            <v>#N/A</v>
          </cell>
          <cell r="BY95" t="e">
            <v>#N/A</v>
          </cell>
          <cell r="CD95" t="e">
            <v>#N/A</v>
          </cell>
          <cell r="CE95" t="e">
            <v>#N/A</v>
          </cell>
          <cell r="CF95" t="e">
            <v>#N/A</v>
          </cell>
          <cell r="CG95" t="e">
            <v>#N/A</v>
          </cell>
          <cell r="CH95">
            <v>0</v>
          </cell>
          <cell r="CI95">
            <v>0</v>
          </cell>
          <cell r="CJ95">
            <v>0</v>
          </cell>
          <cell r="CK95">
            <v>0</v>
          </cell>
          <cell r="CL95">
            <v>0</v>
          </cell>
          <cell r="CM95">
            <v>10</v>
          </cell>
          <cell r="CN95">
            <v>2.0161290322580645</v>
          </cell>
          <cell r="CO95">
            <v>2.061855670103093</v>
          </cell>
          <cell r="CQ95" t="e">
            <v>#N/A</v>
          </cell>
          <cell r="CX95" t="e">
            <v>#N/A</v>
          </cell>
          <cell r="CY95" t="e">
            <v>#N/A</v>
          </cell>
          <cell r="CZ95" t="e">
            <v>#N/A</v>
          </cell>
          <cell r="DA95" t="e">
            <v>#N/A</v>
          </cell>
          <cell r="DC95" t="e">
            <v>#N/A</v>
          </cell>
        </row>
        <row r="96">
          <cell r="A96" t="str">
            <v>Tenancy</v>
          </cell>
          <cell r="B96">
            <v>92</v>
          </cell>
          <cell r="D96">
            <v>0</v>
          </cell>
          <cell r="E96">
            <v>0</v>
          </cell>
          <cell r="F96">
            <v>0</v>
          </cell>
          <cell r="G96">
            <v>0</v>
          </cell>
          <cell r="H96">
            <v>0</v>
          </cell>
          <cell r="I96">
            <v>0</v>
          </cell>
          <cell r="J96">
            <v>0</v>
          </cell>
          <cell r="K96">
            <v>0</v>
          </cell>
          <cell r="L96">
            <v>0</v>
          </cell>
          <cell r="M96">
            <v>0</v>
          </cell>
          <cell r="N96">
            <v>0</v>
          </cell>
          <cell r="O96">
            <v>0</v>
          </cell>
          <cell r="P96">
            <v>0</v>
          </cell>
          <cell r="R96">
            <v>10</v>
          </cell>
          <cell r="S96">
            <v>2.0161290322580645</v>
          </cell>
          <cell r="T96">
            <v>2.061855670103093</v>
          </cell>
          <cell r="U96" t="e">
            <v>#N/A</v>
          </cell>
          <cell r="W96" t="e">
            <v>#N/A</v>
          </cell>
          <cell r="X96" t="e">
            <v>#N/A</v>
          </cell>
          <cell r="Y96" t="e">
            <v>#N/A</v>
          </cell>
          <cell r="AA96" t="e">
            <v>#N/A</v>
          </cell>
          <cell r="AB96" t="e">
            <v>#N/A</v>
          </cell>
          <cell r="AC96" t="e">
            <v>#N/A</v>
          </cell>
          <cell r="AI96" t="e">
            <v>#N/A</v>
          </cell>
          <cell r="AJ96" t="e">
            <v>#N/A</v>
          </cell>
          <cell r="AL96" t="e">
            <v>#N/A</v>
          </cell>
          <cell r="AN96" t="e">
            <v>#N/A</v>
          </cell>
          <cell r="AO96" t="e">
            <v>#N/A</v>
          </cell>
          <cell r="AP96" t="e">
            <v>#N/A</v>
          </cell>
          <cell r="AT96">
            <v>6.5000099999999996</v>
          </cell>
          <cell r="AU96" t="e">
            <v>#N/A</v>
          </cell>
          <cell r="AV96" t="e">
            <v>#N/A</v>
          </cell>
          <cell r="AW96" t="e">
            <v>#N/A</v>
          </cell>
          <cell r="AX96" t="e">
            <v>#N/A</v>
          </cell>
          <cell r="AY96" t="e">
            <v>#N/A</v>
          </cell>
          <cell r="AZ96" t="e">
            <v>#N/A</v>
          </cell>
          <cell r="BF96" t="str">
            <v>0</v>
          </cell>
          <cell r="BG96" t="e">
            <v>#N/A</v>
          </cell>
          <cell r="BH96" t="e">
            <v>#N/A</v>
          </cell>
          <cell r="BI96" t="e">
            <v>#N/A</v>
          </cell>
          <cell r="BJ96" t="e">
            <v>#N/A</v>
          </cell>
          <cell r="BK96" t="e">
            <v>#N/A</v>
          </cell>
          <cell r="BN96" t="e">
            <v>#N/A</v>
          </cell>
          <cell r="BO96" t="e">
            <v>#N/A</v>
          </cell>
          <cell r="BQ96">
            <v>0</v>
          </cell>
          <cell r="BV96" t="e">
            <v>#N/A</v>
          </cell>
          <cell r="BW96" t="e">
            <v>#N/A</v>
          </cell>
          <cell r="BX96" t="e">
            <v>#N/A</v>
          </cell>
          <cell r="BY96" t="e">
            <v>#N/A</v>
          </cell>
          <cell r="CD96" t="e">
            <v>#N/A</v>
          </cell>
          <cell r="CE96" t="e">
            <v>#N/A</v>
          </cell>
          <cell r="CF96" t="e">
            <v>#N/A</v>
          </cell>
          <cell r="CG96" t="e">
            <v>#N/A</v>
          </cell>
          <cell r="CH96">
            <v>0</v>
          </cell>
          <cell r="CI96">
            <v>0</v>
          </cell>
          <cell r="CJ96">
            <v>0</v>
          </cell>
          <cell r="CK96">
            <v>0</v>
          </cell>
          <cell r="CL96">
            <v>0</v>
          </cell>
          <cell r="CM96">
            <v>10</v>
          </cell>
          <cell r="CN96">
            <v>2.0161290322580645</v>
          </cell>
          <cell r="CO96">
            <v>2.061855670103093</v>
          </cell>
          <cell r="CQ96" t="e">
            <v>#N/A</v>
          </cell>
          <cell r="CX96" t="e">
            <v>#N/A</v>
          </cell>
          <cell r="CY96" t="e">
            <v>#N/A</v>
          </cell>
          <cell r="CZ96" t="e">
            <v>#N/A</v>
          </cell>
          <cell r="DA96" t="e">
            <v>#N/A</v>
          </cell>
          <cell r="DC96" t="e">
            <v>#N/A</v>
          </cell>
        </row>
        <row r="97">
          <cell r="A97" t="str">
            <v>Tenancy</v>
          </cell>
          <cell r="B97">
            <v>93</v>
          </cell>
          <cell r="D97">
            <v>0</v>
          </cell>
          <cell r="E97">
            <v>0</v>
          </cell>
          <cell r="F97">
            <v>0</v>
          </cell>
          <cell r="G97">
            <v>0</v>
          </cell>
          <cell r="H97">
            <v>0</v>
          </cell>
          <cell r="I97">
            <v>0</v>
          </cell>
          <cell r="J97">
            <v>0</v>
          </cell>
          <cell r="K97">
            <v>0</v>
          </cell>
          <cell r="L97">
            <v>0</v>
          </cell>
          <cell r="M97">
            <v>0</v>
          </cell>
          <cell r="N97">
            <v>0</v>
          </cell>
          <cell r="O97">
            <v>0</v>
          </cell>
          <cell r="P97">
            <v>0</v>
          </cell>
          <cell r="R97">
            <v>10</v>
          </cell>
          <cell r="S97">
            <v>2.0161290322580645</v>
          </cell>
          <cell r="T97">
            <v>2.061855670103093</v>
          </cell>
          <cell r="U97" t="e">
            <v>#N/A</v>
          </cell>
          <cell r="W97" t="e">
            <v>#N/A</v>
          </cell>
          <cell r="X97" t="e">
            <v>#N/A</v>
          </cell>
          <cell r="Y97" t="e">
            <v>#N/A</v>
          </cell>
          <cell r="AA97" t="e">
            <v>#N/A</v>
          </cell>
          <cell r="AB97" t="e">
            <v>#N/A</v>
          </cell>
          <cell r="AC97" t="e">
            <v>#N/A</v>
          </cell>
          <cell r="AI97" t="e">
            <v>#N/A</v>
          </cell>
          <cell r="AJ97" t="e">
            <v>#N/A</v>
          </cell>
          <cell r="AL97" t="e">
            <v>#N/A</v>
          </cell>
          <cell r="AN97" t="e">
            <v>#N/A</v>
          </cell>
          <cell r="AO97" t="e">
            <v>#N/A</v>
          </cell>
          <cell r="AP97" t="e">
            <v>#N/A</v>
          </cell>
          <cell r="AT97">
            <v>6.5000099999999996</v>
          </cell>
          <cell r="AU97" t="e">
            <v>#N/A</v>
          </cell>
          <cell r="AV97" t="e">
            <v>#N/A</v>
          </cell>
          <cell r="AW97" t="e">
            <v>#N/A</v>
          </cell>
          <cell r="AX97" t="e">
            <v>#N/A</v>
          </cell>
          <cell r="AY97" t="e">
            <v>#N/A</v>
          </cell>
          <cell r="AZ97" t="e">
            <v>#N/A</v>
          </cell>
          <cell r="BF97" t="str">
            <v>0</v>
          </cell>
          <cell r="BG97" t="e">
            <v>#N/A</v>
          </cell>
          <cell r="BH97" t="e">
            <v>#N/A</v>
          </cell>
          <cell r="BI97" t="e">
            <v>#N/A</v>
          </cell>
          <cell r="BJ97" t="e">
            <v>#N/A</v>
          </cell>
          <cell r="BK97" t="e">
            <v>#N/A</v>
          </cell>
          <cell r="BN97" t="e">
            <v>#N/A</v>
          </cell>
          <cell r="BO97" t="e">
            <v>#N/A</v>
          </cell>
          <cell r="BQ97">
            <v>0</v>
          </cell>
          <cell r="BV97" t="e">
            <v>#N/A</v>
          </cell>
          <cell r="BW97" t="e">
            <v>#N/A</v>
          </cell>
          <cell r="BX97" t="e">
            <v>#N/A</v>
          </cell>
          <cell r="BY97" t="e">
            <v>#N/A</v>
          </cell>
          <cell r="CD97" t="e">
            <v>#N/A</v>
          </cell>
          <cell r="CE97" t="e">
            <v>#N/A</v>
          </cell>
          <cell r="CF97" t="e">
            <v>#N/A</v>
          </cell>
          <cell r="CG97" t="e">
            <v>#N/A</v>
          </cell>
          <cell r="CH97">
            <v>0</v>
          </cell>
          <cell r="CI97">
            <v>0</v>
          </cell>
          <cell r="CJ97">
            <v>0</v>
          </cell>
          <cell r="CK97">
            <v>0</v>
          </cell>
          <cell r="CL97">
            <v>0</v>
          </cell>
          <cell r="CM97">
            <v>10</v>
          </cell>
          <cell r="CN97">
            <v>2.0161290322580645</v>
          </cell>
          <cell r="CO97">
            <v>2.061855670103093</v>
          </cell>
          <cell r="CQ97" t="e">
            <v>#N/A</v>
          </cell>
          <cell r="CX97" t="e">
            <v>#N/A</v>
          </cell>
          <cell r="CY97" t="e">
            <v>#N/A</v>
          </cell>
          <cell r="CZ97" t="e">
            <v>#N/A</v>
          </cell>
          <cell r="DA97" t="e">
            <v>#N/A</v>
          </cell>
          <cell r="DC97" t="e">
            <v>#N/A</v>
          </cell>
        </row>
        <row r="98">
          <cell r="A98" t="str">
            <v>Tenancy</v>
          </cell>
          <cell r="B98">
            <v>94</v>
          </cell>
          <cell r="D98">
            <v>0</v>
          </cell>
          <cell r="E98">
            <v>0</v>
          </cell>
          <cell r="F98">
            <v>0</v>
          </cell>
          <cell r="G98">
            <v>0</v>
          </cell>
          <cell r="H98">
            <v>0</v>
          </cell>
          <cell r="I98">
            <v>0</v>
          </cell>
          <cell r="J98">
            <v>0</v>
          </cell>
          <cell r="K98">
            <v>0</v>
          </cell>
          <cell r="L98">
            <v>0</v>
          </cell>
          <cell r="M98">
            <v>0</v>
          </cell>
          <cell r="N98">
            <v>0</v>
          </cell>
          <cell r="O98">
            <v>0</v>
          </cell>
          <cell r="P98">
            <v>0</v>
          </cell>
          <cell r="R98">
            <v>10</v>
          </cell>
          <cell r="S98">
            <v>2.0161290322580645</v>
          </cell>
          <cell r="T98">
            <v>2.061855670103093</v>
          </cell>
          <cell r="U98" t="e">
            <v>#N/A</v>
          </cell>
          <cell r="W98" t="e">
            <v>#N/A</v>
          </cell>
          <cell r="X98" t="e">
            <v>#N/A</v>
          </cell>
          <cell r="Y98" t="e">
            <v>#N/A</v>
          </cell>
          <cell r="AA98" t="e">
            <v>#N/A</v>
          </cell>
          <cell r="AB98" t="e">
            <v>#N/A</v>
          </cell>
          <cell r="AC98" t="e">
            <v>#N/A</v>
          </cell>
          <cell r="AI98" t="e">
            <v>#N/A</v>
          </cell>
          <cell r="AJ98" t="e">
            <v>#N/A</v>
          </cell>
          <cell r="AL98" t="e">
            <v>#N/A</v>
          </cell>
          <cell r="AN98" t="e">
            <v>#N/A</v>
          </cell>
          <cell r="AO98" t="e">
            <v>#N/A</v>
          </cell>
          <cell r="AP98" t="e">
            <v>#N/A</v>
          </cell>
          <cell r="AT98">
            <v>6.5000099999999996</v>
          </cell>
          <cell r="AU98" t="e">
            <v>#N/A</v>
          </cell>
          <cell r="AV98" t="e">
            <v>#N/A</v>
          </cell>
          <cell r="AW98" t="e">
            <v>#N/A</v>
          </cell>
          <cell r="AX98" t="e">
            <v>#N/A</v>
          </cell>
          <cell r="AY98" t="e">
            <v>#N/A</v>
          </cell>
          <cell r="AZ98" t="e">
            <v>#N/A</v>
          </cell>
          <cell r="BF98" t="str">
            <v>0</v>
          </cell>
          <cell r="BG98" t="e">
            <v>#N/A</v>
          </cell>
          <cell r="BH98" t="e">
            <v>#N/A</v>
          </cell>
          <cell r="BI98" t="e">
            <v>#N/A</v>
          </cell>
          <cell r="BJ98" t="e">
            <v>#N/A</v>
          </cell>
          <cell r="BK98" t="e">
            <v>#N/A</v>
          </cell>
          <cell r="BN98" t="e">
            <v>#N/A</v>
          </cell>
          <cell r="BO98" t="e">
            <v>#N/A</v>
          </cell>
          <cell r="BQ98">
            <v>0</v>
          </cell>
          <cell r="BV98" t="e">
            <v>#N/A</v>
          </cell>
          <cell r="BW98" t="e">
            <v>#N/A</v>
          </cell>
          <cell r="BX98" t="e">
            <v>#N/A</v>
          </cell>
          <cell r="BY98" t="e">
            <v>#N/A</v>
          </cell>
          <cell r="CD98" t="e">
            <v>#N/A</v>
          </cell>
          <cell r="CE98" t="e">
            <v>#N/A</v>
          </cell>
          <cell r="CF98" t="e">
            <v>#N/A</v>
          </cell>
          <cell r="CG98" t="e">
            <v>#N/A</v>
          </cell>
          <cell r="CH98">
            <v>0</v>
          </cell>
          <cell r="CI98">
            <v>0</v>
          </cell>
          <cell r="CJ98">
            <v>0</v>
          </cell>
          <cell r="CK98">
            <v>0</v>
          </cell>
          <cell r="CL98">
            <v>0</v>
          </cell>
          <cell r="CM98">
            <v>10</v>
          </cell>
          <cell r="CN98">
            <v>2.0161290322580645</v>
          </cell>
          <cell r="CO98">
            <v>2.061855670103093</v>
          </cell>
          <cell r="CQ98" t="e">
            <v>#N/A</v>
          </cell>
          <cell r="CX98" t="e">
            <v>#N/A</v>
          </cell>
          <cell r="CY98" t="e">
            <v>#N/A</v>
          </cell>
          <cell r="CZ98" t="e">
            <v>#N/A</v>
          </cell>
          <cell r="DA98" t="e">
            <v>#N/A</v>
          </cell>
          <cell r="DC98" t="e">
            <v>#N/A</v>
          </cell>
        </row>
        <row r="99">
          <cell r="A99" t="str">
            <v>Tenancy</v>
          </cell>
          <cell r="B99">
            <v>95</v>
          </cell>
          <cell r="D99">
            <v>0</v>
          </cell>
          <cell r="E99">
            <v>0</v>
          </cell>
          <cell r="F99">
            <v>0</v>
          </cell>
          <cell r="G99">
            <v>0</v>
          </cell>
          <cell r="H99">
            <v>0</v>
          </cell>
          <cell r="I99">
            <v>0</v>
          </cell>
          <cell r="J99">
            <v>0</v>
          </cell>
          <cell r="K99">
            <v>0</v>
          </cell>
          <cell r="L99">
            <v>0</v>
          </cell>
          <cell r="M99">
            <v>0</v>
          </cell>
          <cell r="N99">
            <v>0</v>
          </cell>
          <cell r="O99">
            <v>0</v>
          </cell>
          <cell r="P99">
            <v>0</v>
          </cell>
          <cell r="R99">
            <v>10</v>
          </cell>
          <cell r="S99">
            <v>2.0161290322580645</v>
          </cell>
          <cell r="T99">
            <v>2.061855670103093</v>
          </cell>
          <cell r="U99" t="e">
            <v>#N/A</v>
          </cell>
          <cell r="W99" t="e">
            <v>#N/A</v>
          </cell>
          <cell r="X99" t="e">
            <v>#N/A</v>
          </cell>
          <cell r="Y99" t="e">
            <v>#N/A</v>
          </cell>
          <cell r="AA99" t="e">
            <v>#N/A</v>
          </cell>
          <cell r="AB99" t="e">
            <v>#N/A</v>
          </cell>
          <cell r="AC99" t="e">
            <v>#N/A</v>
          </cell>
          <cell r="AI99" t="e">
            <v>#N/A</v>
          </cell>
          <cell r="AJ99" t="e">
            <v>#N/A</v>
          </cell>
          <cell r="AL99" t="e">
            <v>#N/A</v>
          </cell>
          <cell r="AN99" t="e">
            <v>#N/A</v>
          </cell>
          <cell r="AO99" t="e">
            <v>#N/A</v>
          </cell>
          <cell r="AP99" t="e">
            <v>#N/A</v>
          </cell>
          <cell r="AT99">
            <v>6.5000099999999996</v>
          </cell>
          <cell r="AU99" t="e">
            <v>#N/A</v>
          </cell>
          <cell r="AV99" t="e">
            <v>#N/A</v>
          </cell>
          <cell r="AW99" t="e">
            <v>#N/A</v>
          </cell>
          <cell r="AX99" t="e">
            <v>#N/A</v>
          </cell>
          <cell r="AY99" t="e">
            <v>#N/A</v>
          </cell>
          <cell r="AZ99" t="e">
            <v>#N/A</v>
          </cell>
          <cell r="BF99" t="str">
            <v>0</v>
          </cell>
          <cell r="BG99" t="e">
            <v>#N/A</v>
          </cell>
          <cell r="BH99" t="e">
            <v>#N/A</v>
          </cell>
          <cell r="BI99" t="e">
            <v>#N/A</v>
          </cell>
          <cell r="BJ99" t="e">
            <v>#N/A</v>
          </cell>
          <cell r="BK99" t="e">
            <v>#N/A</v>
          </cell>
          <cell r="BN99" t="e">
            <v>#N/A</v>
          </cell>
          <cell r="BO99" t="e">
            <v>#N/A</v>
          </cell>
          <cell r="BQ99">
            <v>0</v>
          </cell>
          <cell r="BV99" t="e">
            <v>#N/A</v>
          </cell>
          <cell r="BW99" t="e">
            <v>#N/A</v>
          </cell>
          <cell r="BX99" t="e">
            <v>#N/A</v>
          </cell>
          <cell r="BY99" t="e">
            <v>#N/A</v>
          </cell>
          <cell r="CD99" t="e">
            <v>#N/A</v>
          </cell>
          <cell r="CE99" t="e">
            <v>#N/A</v>
          </cell>
          <cell r="CF99" t="e">
            <v>#N/A</v>
          </cell>
          <cell r="CG99" t="e">
            <v>#N/A</v>
          </cell>
          <cell r="CH99">
            <v>0</v>
          </cell>
          <cell r="CI99">
            <v>0</v>
          </cell>
          <cell r="CJ99">
            <v>0</v>
          </cell>
          <cell r="CK99">
            <v>0</v>
          </cell>
          <cell r="CL99">
            <v>0</v>
          </cell>
          <cell r="CM99">
            <v>10</v>
          </cell>
          <cell r="CN99">
            <v>2.0161290322580645</v>
          </cell>
          <cell r="CO99">
            <v>2.061855670103093</v>
          </cell>
          <cell r="CQ99" t="e">
            <v>#N/A</v>
          </cell>
          <cell r="CX99" t="e">
            <v>#N/A</v>
          </cell>
          <cell r="CY99" t="e">
            <v>#N/A</v>
          </cell>
          <cell r="CZ99" t="e">
            <v>#N/A</v>
          </cell>
          <cell r="DA99" t="e">
            <v>#N/A</v>
          </cell>
          <cell r="DC99" t="e">
            <v>#N/A</v>
          </cell>
        </row>
        <row r="100">
          <cell r="A100" t="str">
            <v>Tenancy</v>
          </cell>
          <cell r="B100">
            <v>96</v>
          </cell>
          <cell r="D100">
            <v>0</v>
          </cell>
          <cell r="E100">
            <v>0</v>
          </cell>
          <cell r="F100">
            <v>0</v>
          </cell>
          <cell r="G100">
            <v>0</v>
          </cell>
          <cell r="H100">
            <v>0</v>
          </cell>
          <cell r="I100">
            <v>0</v>
          </cell>
          <cell r="J100">
            <v>0</v>
          </cell>
          <cell r="K100">
            <v>0</v>
          </cell>
          <cell r="L100">
            <v>0</v>
          </cell>
          <cell r="M100">
            <v>0</v>
          </cell>
          <cell r="N100">
            <v>0</v>
          </cell>
          <cell r="O100">
            <v>0</v>
          </cell>
          <cell r="P100">
            <v>0</v>
          </cell>
          <cell r="R100">
            <v>10</v>
          </cell>
          <cell r="S100">
            <v>2.0161290322580645</v>
          </cell>
          <cell r="T100">
            <v>2.061855670103093</v>
          </cell>
          <cell r="U100" t="e">
            <v>#N/A</v>
          </cell>
          <cell r="W100" t="e">
            <v>#N/A</v>
          </cell>
          <cell r="X100" t="e">
            <v>#N/A</v>
          </cell>
          <cell r="Y100" t="e">
            <v>#N/A</v>
          </cell>
          <cell r="AA100" t="e">
            <v>#N/A</v>
          </cell>
          <cell r="AB100" t="e">
            <v>#N/A</v>
          </cell>
          <cell r="AC100" t="e">
            <v>#N/A</v>
          </cell>
          <cell r="AI100" t="e">
            <v>#N/A</v>
          </cell>
          <cell r="AJ100" t="e">
            <v>#N/A</v>
          </cell>
          <cell r="AL100" t="e">
            <v>#N/A</v>
          </cell>
          <cell r="AN100" t="e">
            <v>#N/A</v>
          </cell>
          <cell r="AO100" t="e">
            <v>#N/A</v>
          </cell>
          <cell r="AP100" t="e">
            <v>#N/A</v>
          </cell>
          <cell r="AT100">
            <v>6.5000099999999996</v>
          </cell>
          <cell r="AU100" t="e">
            <v>#N/A</v>
          </cell>
          <cell r="AV100" t="e">
            <v>#N/A</v>
          </cell>
          <cell r="AW100" t="e">
            <v>#N/A</v>
          </cell>
          <cell r="AX100" t="e">
            <v>#N/A</v>
          </cell>
          <cell r="AY100" t="e">
            <v>#N/A</v>
          </cell>
          <cell r="AZ100" t="e">
            <v>#N/A</v>
          </cell>
          <cell r="BF100" t="str">
            <v>0</v>
          </cell>
          <cell r="BG100" t="e">
            <v>#N/A</v>
          </cell>
          <cell r="BH100" t="e">
            <v>#N/A</v>
          </cell>
          <cell r="BI100" t="e">
            <v>#N/A</v>
          </cell>
          <cell r="BJ100" t="e">
            <v>#N/A</v>
          </cell>
          <cell r="BK100" t="e">
            <v>#N/A</v>
          </cell>
          <cell r="BN100" t="e">
            <v>#N/A</v>
          </cell>
          <cell r="BO100" t="e">
            <v>#N/A</v>
          </cell>
          <cell r="BQ100">
            <v>0</v>
          </cell>
          <cell r="BV100" t="e">
            <v>#N/A</v>
          </cell>
          <cell r="BW100" t="e">
            <v>#N/A</v>
          </cell>
          <cell r="BX100" t="e">
            <v>#N/A</v>
          </cell>
          <cell r="BY100" t="e">
            <v>#N/A</v>
          </cell>
          <cell r="CD100" t="e">
            <v>#N/A</v>
          </cell>
          <cell r="CE100" t="e">
            <v>#N/A</v>
          </cell>
          <cell r="CF100" t="e">
            <v>#N/A</v>
          </cell>
          <cell r="CG100" t="e">
            <v>#N/A</v>
          </cell>
          <cell r="CH100">
            <v>0</v>
          </cell>
          <cell r="CI100">
            <v>0</v>
          </cell>
          <cell r="CJ100">
            <v>0</v>
          </cell>
          <cell r="CK100">
            <v>0</v>
          </cell>
          <cell r="CL100">
            <v>0</v>
          </cell>
          <cell r="CM100">
            <v>10</v>
          </cell>
          <cell r="CN100">
            <v>2.0161290322580645</v>
          </cell>
          <cell r="CO100">
            <v>2.061855670103093</v>
          </cell>
          <cell r="CQ100" t="e">
            <v>#N/A</v>
          </cell>
          <cell r="CX100" t="e">
            <v>#N/A</v>
          </cell>
          <cell r="CY100" t="e">
            <v>#N/A</v>
          </cell>
          <cell r="CZ100" t="e">
            <v>#N/A</v>
          </cell>
          <cell r="DA100" t="e">
            <v>#N/A</v>
          </cell>
          <cell r="DC100" t="e">
            <v>#N/A</v>
          </cell>
        </row>
        <row r="101">
          <cell r="A101" t="str">
            <v>Tenancy</v>
          </cell>
          <cell r="B101">
            <v>97</v>
          </cell>
          <cell r="D101">
            <v>0</v>
          </cell>
          <cell r="E101">
            <v>0</v>
          </cell>
          <cell r="F101">
            <v>0</v>
          </cell>
          <cell r="G101">
            <v>0</v>
          </cell>
          <cell r="H101">
            <v>0</v>
          </cell>
          <cell r="I101">
            <v>0</v>
          </cell>
          <cell r="J101">
            <v>0</v>
          </cell>
          <cell r="K101">
            <v>0</v>
          </cell>
          <cell r="L101">
            <v>0</v>
          </cell>
          <cell r="M101">
            <v>0</v>
          </cell>
          <cell r="N101">
            <v>0</v>
          </cell>
          <cell r="O101">
            <v>0</v>
          </cell>
          <cell r="P101">
            <v>0</v>
          </cell>
          <cell r="R101">
            <v>10</v>
          </cell>
          <cell r="S101">
            <v>2.0161290322580645</v>
          </cell>
          <cell r="T101">
            <v>2.061855670103093</v>
          </cell>
          <cell r="U101" t="e">
            <v>#N/A</v>
          </cell>
          <cell r="W101" t="e">
            <v>#N/A</v>
          </cell>
          <cell r="X101" t="e">
            <v>#N/A</v>
          </cell>
          <cell r="Y101" t="e">
            <v>#N/A</v>
          </cell>
          <cell r="AA101" t="e">
            <v>#N/A</v>
          </cell>
          <cell r="AB101" t="e">
            <v>#N/A</v>
          </cell>
          <cell r="AC101" t="e">
            <v>#N/A</v>
          </cell>
          <cell r="AI101" t="e">
            <v>#N/A</v>
          </cell>
          <cell r="AJ101" t="e">
            <v>#N/A</v>
          </cell>
          <cell r="AL101" t="e">
            <v>#N/A</v>
          </cell>
          <cell r="AN101" t="e">
            <v>#N/A</v>
          </cell>
          <cell r="AO101" t="e">
            <v>#N/A</v>
          </cell>
          <cell r="AP101" t="e">
            <v>#N/A</v>
          </cell>
          <cell r="AT101">
            <v>6.5000099999999996</v>
          </cell>
          <cell r="AU101" t="e">
            <v>#N/A</v>
          </cell>
          <cell r="AV101" t="e">
            <v>#N/A</v>
          </cell>
          <cell r="AW101" t="e">
            <v>#N/A</v>
          </cell>
          <cell r="AX101" t="e">
            <v>#N/A</v>
          </cell>
          <cell r="AY101" t="e">
            <v>#N/A</v>
          </cell>
          <cell r="AZ101" t="e">
            <v>#N/A</v>
          </cell>
          <cell r="BF101" t="str">
            <v>0</v>
          </cell>
          <cell r="BG101" t="e">
            <v>#N/A</v>
          </cell>
          <cell r="BH101" t="e">
            <v>#N/A</v>
          </cell>
          <cell r="BI101" t="e">
            <v>#N/A</v>
          </cell>
          <cell r="BJ101" t="e">
            <v>#N/A</v>
          </cell>
          <cell r="BK101" t="e">
            <v>#N/A</v>
          </cell>
          <cell r="BN101" t="e">
            <v>#N/A</v>
          </cell>
          <cell r="BO101" t="e">
            <v>#N/A</v>
          </cell>
          <cell r="BQ101">
            <v>0</v>
          </cell>
          <cell r="BV101" t="e">
            <v>#N/A</v>
          </cell>
          <cell r="BW101" t="e">
            <v>#N/A</v>
          </cell>
          <cell r="BX101" t="e">
            <v>#N/A</v>
          </cell>
          <cell r="BY101" t="e">
            <v>#N/A</v>
          </cell>
          <cell r="CD101" t="e">
            <v>#N/A</v>
          </cell>
          <cell r="CE101" t="e">
            <v>#N/A</v>
          </cell>
          <cell r="CF101" t="e">
            <v>#N/A</v>
          </cell>
          <cell r="CG101" t="e">
            <v>#N/A</v>
          </cell>
          <cell r="CH101">
            <v>0</v>
          </cell>
          <cell r="CI101">
            <v>0</v>
          </cell>
          <cell r="CJ101">
            <v>0</v>
          </cell>
          <cell r="CK101">
            <v>0</v>
          </cell>
          <cell r="CL101">
            <v>0</v>
          </cell>
          <cell r="CM101">
            <v>10</v>
          </cell>
          <cell r="CN101">
            <v>2.0161290322580645</v>
          </cell>
          <cell r="CO101">
            <v>2.061855670103093</v>
          </cell>
          <cell r="CQ101" t="e">
            <v>#N/A</v>
          </cell>
          <cell r="CX101" t="e">
            <v>#N/A</v>
          </cell>
          <cell r="CY101" t="e">
            <v>#N/A</v>
          </cell>
          <cell r="CZ101" t="e">
            <v>#N/A</v>
          </cell>
          <cell r="DA101" t="e">
            <v>#N/A</v>
          </cell>
          <cell r="DC101" t="e">
            <v>#N/A</v>
          </cell>
        </row>
        <row r="102">
          <cell r="A102" t="str">
            <v>Tenancy</v>
          </cell>
          <cell r="B102">
            <v>98</v>
          </cell>
          <cell r="D102">
            <v>0</v>
          </cell>
          <cell r="E102">
            <v>0</v>
          </cell>
          <cell r="F102">
            <v>0</v>
          </cell>
          <cell r="G102">
            <v>0</v>
          </cell>
          <cell r="H102">
            <v>0</v>
          </cell>
          <cell r="I102">
            <v>0</v>
          </cell>
          <cell r="J102">
            <v>0</v>
          </cell>
          <cell r="K102">
            <v>0</v>
          </cell>
          <cell r="L102">
            <v>0</v>
          </cell>
          <cell r="M102">
            <v>0</v>
          </cell>
          <cell r="N102">
            <v>0</v>
          </cell>
          <cell r="O102">
            <v>0</v>
          </cell>
          <cell r="P102">
            <v>0</v>
          </cell>
          <cell r="R102">
            <v>10</v>
          </cell>
          <cell r="S102">
            <v>2.0161290322580645</v>
          </cell>
          <cell r="T102">
            <v>2.061855670103093</v>
          </cell>
          <cell r="U102" t="e">
            <v>#N/A</v>
          </cell>
          <cell r="W102" t="e">
            <v>#N/A</v>
          </cell>
          <cell r="X102" t="e">
            <v>#N/A</v>
          </cell>
          <cell r="Y102" t="e">
            <v>#N/A</v>
          </cell>
          <cell r="AA102" t="e">
            <v>#N/A</v>
          </cell>
          <cell r="AB102" t="e">
            <v>#N/A</v>
          </cell>
          <cell r="AC102" t="e">
            <v>#N/A</v>
          </cell>
          <cell r="AI102" t="e">
            <v>#N/A</v>
          </cell>
          <cell r="AJ102" t="e">
            <v>#N/A</v>
          </cell>
          <cell r="AL102" t="e">
            <v>#N/A</v>
          </cell>
          <cell r="AN102" t="e">
            <v>#N/A</v>
          </cell>
          <cell r="AO102" t="e">
            <v>#N/A</v>
          </cell>
          <cell r="AP102" t="e">
            <v>#N/A</v>
          </cell>
          <cell r="AT102">
            <v>6.5000099999999996</v>
          </cell>
          <cell r="AU102" t="e">
            <v>#N/A</v>
          </cell>
          <cell r="AV102" t="e">
            <v>#N/A</v>
          </cell>
          <cell r="AW102" t="e">
            <v>#N/A</v>
          </cell>
          <cell r="AX102" t="e">
            <v>#N/A</v>
          </cell>
          <cell r="AY102" t="e">
            <v>#N/A</v>
          </cell>
          <cell r="AZ102" t="e">
            <v>#N/A</v>
          </cell>
          <cell r="BF102" t="str">
            <v>0</v>
          </cell>
          <cell r="BG102" t="e">
            <v>#N/A</v>
          </cell>
          <cell r="BH102" t="e">
            <v>#N/A</v>
          </cell>
          <cell r="BI102" t="e">
            <v>#N/A</v>
          </cell>
          <cell r="BJ102" t="e">
            <v>#N/A</v>
          </cell>
          <cell r="BK102" t="e">
            <v>#N/A</v>
          </cell>
          <cell r="BN102" t="e">
            <v>#N/A</v>
          </cell>
          <cell r="BO102" t="e">
            <v>#N/A</v>
          </cell>
          <cell r="BQ102">
            <v>0</v>
          </cell>
          <cell r="BV102" t="e">
            <v>#N/A</v>
          </cell>
          <cell r="BW102" t="e">
            <v>#N/A</v>
          </cell>
          <cell r="BX102" t="e">
            <v>#N/A</v>
          </cell>
          <cell r="BY102" t="e">
            <v>#N/A</v>
          </cell>
          <cell r="CD102" t="e">
            <v>#N/A</v>
          </cell>
          <cell r="CE102" t="e">
            <v>#N/A</v>
          </cell>
          <cell r="CF102" t="e">
            <v>#N/A</v>
          </cell>
          <cell r="CG102" t="e">
            <v>#N/A</v>
          </cell>
          <cell r="CH102">
            <v>0</v>
          </cell>
          <cell r="CI102">
            <v>0</v>
          </cell>
          <cell r="CJ102">
            <v>0</v>
          </cell>
          <cell r="CK102">
            <v>0</v>
          </cell>
          <cell r="CL102">
            <v>0</v>
          </cell>
          <cell r="CM102">
            <v>10</v>
          </cell>
          <cell r="CN102">
            <v>2.0161290322580645</v>
          </cell>
          <cell r="CO102">
            <v>2.061855670103093</v>
          </cell>
          <cell r="CQ102" t="e">
            <v>#N/A</v>
          </cell>
          <cell r="CX102" t="e">
            <v>#N/A</v>
          </cell>
          <cell r="CY102" t="e">
            <v>#N/A</v>
          </cell>
          <cell r="CZ102" t="e">
            <v>#N/A</v>
          </cell>
          <cell r="DA102" t="e">
            <v>#N/A</v>
          </cell>
          <cell r="DC102" t="e">
            <v>#N/A</v>
          </cell>
        </row>
        <row r="103">
          <cell r="A103" t="str">
            <v>Tenancy</v>
          </cell>
          <cell r="B103">
            <v>99</v>
          </cell>
          <cell r="D103">
            <v>0</v>
          </cell>
          <cell r="E103">
            <v>0</v>
          </cell>
          <cell r="F103">
            <v>0</v>
          </cell>
          <cell r="G103">
            <v>0</v>
          </cell>
          <cell r="H103">
            <v>0</v>
          </cell>
          <cell r="I103">
            <v>0</v>
          </cell>
          <cell r="J103">
            <v>0</v>
          </cell>
          <cell r="K103">
            <v>0</v>
          </cell>
          <cell r="L103">
            <v>0</v>
          </cell>
          <cell r="M103">
            <v>0</v>
          </cell>
          <cell r="N103">
            <v>0</v>
          </cell>
          <cell r="O103">
            <v>0</v>
          </cell>
          <cell r="P103">
            <v>0</v>
          </cell>
          <cell r="R103">
            <v>10</v>
          </cell>
          <cell r="S103">
            <v>2.0161290322580645</v>
          </cell>
          <cell r="T103">
            <v>2.061855670103093</v>
          </cell>
          <cell r="U103" t="e">
            <v>#N/A</v>
          </cell>
          <cell r="W103" t="e">
            <v>#N/A</v>
          </cell>
          <cell r="X103" t="e">
            <v>#N/A</v>
          </cell>
          <cell r="Y103" t="e">
            <v>#N/A</v>
          </cell>
          <cell r="AA103" t="e">
            <v>#N/A</v>
          </cell>
          <cell r="AB103" t="e">
            <v>#N/A</v>
          </cell>
          <cell r="AC103" t="e">
            <v>#N/A</v>
          </cell>
          <cell r="AI103" t="e">
            <v>#N/A</v>
          </cell>
          <cell r="AJ103" t="e">
            <v>#N/A</v>
          </cell>
          <cell r="AL103" t="e">
            <v>#N/A</v>
          </cell>
          <cell r="AN103" t="e">
            <v>#N/A</v>
          </cell>
          <cell r="AO103" t="e">
            <v>#N/A</v>
          </cell>
          <cell r="AP103" t="e">
            <v>#N/A</v>
          </cell>
          <cell r="AT103">
            <v>6.5000099999999996</v>
          </cell>
          <cell r="AU103" t="e">
            <v>#N/A</v>
          </cell>
          <cell r="AV103" t="e">
            <v>#N/A</v>
          </cell>
          <cell r="AW103" t="e">
            <v>#N/A</v>
          </cell>
          <cell r="AX103" t="e">
            <v>#N/A</v>
          </cell>
          <cell r="AY103" t="e">
            <v>#N/A</v>
          </cell>
          <cell r="AZ103" t="e">
            <v>#N/A</v>
          </cell>
          <cell r="BF103" t="str">
            <v>0</v>
          </cell>
          <cell r="BG103" t="e">
            <v>#N/A</v>
          </cell>
          <cell r="BH103" t="e">
            <v>#N/A</v>
          </cell>
          <cell r="BI103" t="e">
            <v>#N/A</v>
          </cell>
          <cell r="BJ103" t="e">
            <v>#N/A</v>
          </cell>
          <cell r="BK103" t="e">
            <v>#N/A</v>
          </cell>
          <cell r="BN103" t="e">
            <v>#N/A</v>
          </cell>
          <cell r="BO103" t="e">
            <v>#N/A</v>
          </cell>
          <cell r="BQ103">
            <v>0</v>
          </cell>
          <cell r="BV103" t="e">
            <v>#N/A</v>
          </cell>
          <cell r="BW103" t="e">
            <v>#N/A</v>
          </cell>
          <cell r="BX103" t="e">
            <v>#N/A</v>
          </cell>
          <cell r="BY103" t="e">
            <v>#N/A</v>
          </cell>
          <cell r="CD103" t="e">
            <v>#N/A</v>
          </cell>
          <cell r="CE103" t="e">
            <v>#N/A</v>
          </cell>
          <cell r="CF103" t="e">
            <v>#N/A</v>
          </cell>
          <cell r="CG103" t="e">
            <v>#N/A</v>
          </cell>
          <cell r="CH103">
            <v>0</v>
          </cell>
          <cell r="CI103">
            <v>0</v>
          </cell>
          <cell r="CJ103">
            <v>0</v>
          </cell>
          <cell r="CK103">
            <v>0</v>
          </cell>
          <cell r="CL103">
            <v>0</v>
          </cell>
          <cell r="CM103">
            <v>10</v>
          </cell>
          <cell r="CN103">
            <v>2.0161290322580645</v>
          </cell>
          <cell r="CO103">
            <v>2.061855670103093</v>
          </cell>
          <cell r="CQ103" t="e">
            <v>#N/A</v>
          </cell>
          <cell r="CX103" t="e">
            <v>#N/A</v>
          </cell>
          <cell r="CY103" t="e">
            <v>#N/A</v>
          </cell>
          <cell r="CZ103" t="e">
            <v>#N/A</v>
          </cell>
          <cell r="DA103" t="e">
            <v>#N/A</v>
          </cell>
          <cell r="DC103" t="e">
            <v>#N/A</v>
          </cell>
        </row>
        <row r="104">
          <cell r="A104" t="str">
            <v>Tenancy</v>
          </cell>
          <cell r="B104">
            <v>100</v>
          </cell>
          <cell r="D104">
            <v>0</v>
          </cell>
          <cell r="E104">
            <v>0</v>
          </cell>
          <cell r="F104">
            <v>0</v>
          </cell>
          <cell r="G104">
            <v>0</v>
          </cell>
          <cell r="H104">
            <v>0</v>
          </cell>
          <cell r="I104">
            <v>0</v>
          </cell>
          <cell r="J104">
            <v>0</v>
          </cell>
          <cell r="K104">
            <v>0</v>
          </cell>
          <cell r="L104">
            <v>0</v>
          </cell>
          <cell r="M104">
            <v>0</v>
          </cell>
          <cell r="N104">
            <v>0</v>
          </cell>
          <cell r="O104">
            <v>0</v>
          </cell>
          <cell r="P104">
            <v>0</v>
          </cell>
          <cell r="R104">
            <v>10</v>
          </cell>
          <cell r="S104">
            <v>2.0161290322580645</v>
          </cell>
          <cell r="T104">
            <v>2.061855670103093</v>
          </cell>
          <cell r="U104" t="e">
            <v>#N/A</v>
          </cell>
          <cell r="W104" t="e">
            <v>#N/A</v>
          </cell>
          <cell r="X104" t="e">
            <v>#N/A</v>
          </cell>
          <cell r="Y104" t="e">
            <v>#N/A</v>
          </cell>
          <cell r="AA104" t="e">
            <v>#N/A</v>
          </cell>
          <cell r="AB104" t="e">
            <v>#N/A</v>
          </cell>
          <cell r="AC104" t="e">
            <v>#N/A</v>
          </cell>
          <cell r="AI104" t="e">
            <v>#N/A</v>
          </cell>
          <cell r="AJ104" t="e">
            <v>#N/A</v>
          </cell>
          <cell r="AL104" t="e">
            <v>#N/A</v>
          </cell>
          <cell r="AN104" t="e">
            <v>#N/A</v>
          </cell>
          <cell r="AO104" t="e">
            <v>#N/A</v>
          </cell>
          <cell r="AP104" t="e">
            <v>#N/A</v>
          </cell>
          <cell r="AT104">
            <v>6.5000099999999996</v>
          </cell>
          <cell r="AU104" t="e">
            <v>#N/A</v>
          </cell>
          <cell r="AV104" t="e">
            <v>#N/A</v>
          </cell>
          <cell r="AW104" t="e">
            <v>#N/A</v>
          </cell>
          <cell r="AX104" t="e">
            <v>#N/A</v>
          </cell>
          <cell r="AY104" t="e">
            <v>#N/A</v>
          </cell>
          <cell r="AZ104" t="e">
            <v>#N/A</v>
          </cell>
          <cell r="BF104" t="str">
            <v>0</v>
          </cell>
          <cell r="BG104" t="e">
            <v>#N/A</v>
          </cell>
          <cell r="BH104" t="e">
            <v>#N/A</v>
          </cell>
          <cell r="BI104" t="e">
            <v>#N/A</v>
          </cell>
          <cell r="BJ104" t="e">
            <v>#N/A</v>
          </cell>
          <cell r="BK104" t="e">
            <v>#N/A</v>
          </cell>
          <cell r="BN104" t="e">
            <v>#N/A</v>
          </cell>
          <cell r="BO104" t="e">
            <v>#N/A</v>
          </cell>
          <cell r="BQ104">
            <v>0</v>
          </cell>
          <cell r="BV104" t="e">
            <v>#N/A</v>
          </cell>
          <cell r="BW104" t="e">
            <v>#N/A</v>
          </cell>
          <cell r="BX104" t="e">
            <v>#N/A</v>
          </cell>
          <cell r="BY104" t="e">
            <v>#N/A</v>
          </cell>
          <cell r="CD104" t="e">
            <v>#N/A</v>
          </cell>
          <cell r="CE104" t="e">
            <v>#N/A</v>
          </cell>
          <cell r="CF104" t="e">
            <v>#N/A</v>
          </cell>
          <cell r="CG104" t="e">
            <v>#N/A</v>
          </cell>
          <cell r="CH104">
            <v>0</v>
          </cell>
          <cell r="CI104">
            <v>0</v>
          </cell>
          <cell r="CJ104">
            <v>0</v>
          </cell>
          <cell r="CK104">
            <v>0</v>
          </cell>
          <cell r="CL104">
            <v>0</v>
          </cell>
          <cell r="CM104">
            <v>10</v>
          </cell>
          <cell r="CN104">
            <v>2.0161290322580645</v>
          </cell>
          <cell r="CO104">
            <v>2.061855670103093</v>
          </cell>
          <cell r="CQ104" t="e">
            <v>#N/A</v>
          </cell>
          <cell r="CX104" t="e">
            <v>#N/A</v>
          </cell>
          <cell r="CY104" t="e">
            <v>#N/A</v>
          </cell>
          <cell r="CZ104" t="e">
            <v>#N/A</v>
          </cell>
          <cell r="DA104" t="e">
            <v>#N/A</v>
          </cell>
          <cell r="DC104" t="e">
            <v>#N/A</v>
          </cell>
        </row>
        <row r="105">
          <cell r="A105" t="str">
            <v>Tenancy</v>
          </cell>
          <cell r="B105">
            <v>101</v>
          </cell>
          <cell r="D105">
            <v>0</v>
          </cell>
          <cell r="E105">
            <v>0</v>
          </cell>
          <cell r="F105">
            <v>0</v>
          </cell>
          <cell r="G105">
            <v>0</v>
          </cell>
          <cell r="H105">
            <v>0</v>
          </cell>
          <cell r="I105">
            <v>0</v>
          </cell>
          <cell r="J105">
            <v>0</v>
          </cell>
          <cell r="K105">
            <v>0</v>
          </cell>
          <cell r="L105">
            <v>0</v>
          </cell>
          <cell r="M105">
            <v>0</v>
          </cell>
          <cell r="N105">
            <v>0</v>
          </cell>
          <cell r="O105">
            <v>0</v>
          </cell>
          <cell r="P105">
            <v>0</v>
          </cell>
          <cell r="R105">
            <v>10</v>
          </cell>
          <cell r="S105">
            <v>2.0161290322580645</v>
          </cell>
          <cell r="T105">
            <v>2.061855670103093</v>
          </cell>
          <cell r="U105" t="e">
            <v>#N/A</v>
          </cell>
          <cell r="W105" t="e">
            <v>#N/A</v>
          </cell>
          <cell r="X105" t="e">
            <v>#N/A</v>
          </cell>
          <cell r="Y105" t="e">
            <v>#N/A</v>
          </cell>
          <cell r="AA105" t="e">
            <v>#N/A</v>
          </cell>
          <cell r="AB105" t="e">
            <v>#N/A</v>
          </cell>
          <cell r="AC105" t="e">
            <v>#N/A</v>
          </cell>
          <cell r="AI105" t="e">
            <v>#N/A</v>
          </cell>
          <cell r="AJ105" t="e">
            <v>#N/A</v>
          </cell>
          <cell r="AL105" t="e">
            <v>#N/A</v>
          </cell>
          <cell r="AN105" t="e">
            <v>#N/A</v>
          </cell>
          <cell r="AO105" t="e">
            <v>#N/A</v>
          </cell>
          <cell r="AP105" t="e">
            <v>#N/A</v>
          </cell>
          <cell r="AT105">
            <v>6.5000099999999996</v>
          </cell>
          <cell r="AU105" t="e">
            <v>#N/A</v>
          </cell>
          <cell r="AV105" t="e">
            <v>#N/A</v>
          </cell>
          <cell r="AW105" t="e">
            <v>#N/A</v>
          </cell>
          <cell r="AX105" t="e">
            <v>#N/A</v>
          </cell>
          <cell r="AY105" t="e">
            <v>#N/A</v>
          </cell>
          <cell r="AZ105" t="e">
            <v>#N/A</v>
          </cell>
          <cell r="BF105" t="str">
            <v>0</v>
          </cell>
          <cell r="BG105" t="e">
            <v>#N/A</v>
          </cell>
          <cell r="BH105" t="e">
            <v>#N/A</v>
          </cell>
          <cell r="BI105" t="e">
            <v>#N/A</v>
          </cell>
          <cell r="BJ105" t="e">
            <v>#N/A</v>
          </cell>
          <cell r="BK105" t="e">
            <v>#N/A</v>
          </cell>
          <cell r="BN105" t="e">
            <v>#N/A</v>
          </cell>
          <cell r="BO105" t="e">
            <v>#N/A</v>
          </cell>
          <cell r="BQ105">
            <v>0</v>
          </cell>
          <cell r="BV105" t="e">
            <v>#N/A</v>
          </cell>
          <cell r="BW105" t="e">
            <v>#N/A</v>
          </cell>
          <cell r="BX105" t="e">
            <v>#N/A</v>
          </cell>
          <cell r="BY105" t="e">
            <v>#N/A</v>
          </cell>
          <cell r="CD105" t="e">
            <v>#N/A</v>
          </cell>
          <cell r="CE105" t="e">
            <v>#N/A</v>
          </cell>
          <cell r="CF105" t="e">
            <v>#N/A</v>
          </cell>
          <cell r="CG105" t="e">
            <v>#N/A</v>
          </cell>
          <cell r="CH105">
            <v>0</v>
          </cell>
          <cell r="CI105">
            <v>0</v>
          </cell>
          <cell r="CJ105">
            <v>0</v>
          </cell>
          <cell r="CK105">
            <v>0</v>
          </cell>
          <cell r="CL105">
            <v>0</v>
          </cell>
          <cell r="CM105">
            <v>10</v>
          </cell>
          <cell r="CN105">
            <v>2.0161290322580645</v>
          </cell>
          <cell r="CO105">
            <v>2.061855670103093</v>
          </cell>
          <cell r="CQ105" t="e">
            <v>#N/A</v>
          </cell>
          <cell r="CX105" t="e">
            <v>#N/A</v>
          </cell>
          <cell r="CY105" t="e">
            <v>#N/A</v>
          </cell>
          <cell r="CZ105" t="e">
            <v>#N/A</v>
          </cell>
          <cell r="DA105" t="e">
            <v>#N/A</v>
          </cell>
          <cell r="DC105" t="e">
            <v>#N/A</v>
          </cell>
        </row>
        <row r="106">
          <cell r="A106" t="str">
            <v>Tenancy</v>
          </cell>
          <cell r="B106">
            <v>102</v>
          </cell>
          <cell r="D106">
            <v>0</v>
          </cell>
          <cell r="E106">
            <v>0</v>
          </cell>
          <cell r="F106">
            <v>0</v>
          </cell>
          <cell r="G106">
            <v>0</v>
          </cell>
          <cell r="H106">
            <v>0</v>
          </cell>
          <cell r="I106">
            <v>0</v>
          </cell>
          <cell r="J106">
            <v>0</v>
          </cell>
          <cell r="K106">
            <v>0</v>
          </cell>
          <cell r="L106">
            <v>0</v>
          </cell>
          <cell r="M106">
            <v>0</v>
          </cell>
          <cell r="N106">
            <v>0</v>
          </cell>
          <cell r="O106">
            <v>0</v>
          </cell>
          <cell r="P106">
            <v>0</v>
          </cell>
          <cell r="R106">
            <v>10</v>
          </cell>
          <cell r="S106">
            <v>2.0161290322580645</v>
          </cell>
          <cell r="T106">
            <v>2.061855670103093</v>
          </cell>
          <cell r="U106" t="e">
            <v>#N/A</v>
          </cell>
          <cell r="W106" t="e">
            <v>#N/A</v>
          </cell>
          <cell r="X106" t="e">
            <v>#N/A</v>
          </cell>
          <cell r="Y106" t="e">
            <v>#N/A</v>
          </cell>
          <cell r="AA106" t="e">
            <v>#N/A</v>
          </cell>
          <cell r="AB106" t="e">
            <v>#N/A</v>
          </cell>
          <cell r="AC106" t="e">
            <v>#N/A</v>
          </cell>
          <cell r="AI106" t="e">
            <v>#N/A</v>
          </cell>
          <cell r="AJ106" t="e">
            <v>#N/A</v>
          </cell>
          <cell r="AL106" t="e">
            <v>#N/A</v>
          </cell>
          <cell r="AN106" t="e">
            <v>#N/A</v>
          </cell>
          <cell r="AO106" t="e">
            <v>#N/A</v>
          </cell>
          <cell r="AP106" t="e">
            <v>#N/A</v>
          </cell>
          <cell r="AT106">
            <v>6.5000099999999996</v>
          </cell>
          <cell r="AU106" t="e">
            <v>#N/A</v>
          </cell>
          <cell r="AV106" t="e">
            <v>#N/A</v>
          </cell>
          <cell r="AW106" t="e">
            <v>#N/A</v>
          </cell>
          <cell r="AX106" t="e">
            <v>#N/A</v>
          </cell>
          <cell r="AY106" t="e">
            <v>#N/A</v>
          </cell>
          <cell r="AZ106" t="e">
            <v>#N/A</v>
          </cell>
          <cell r="BF106" t="str">
            <v>0</v>
          </cell>
          <cell r="BG106" t="e">
            <v>#N/A</v>
          </cell>
          <cell r="BH106" t="e">
            <v>#N/A</v>
          </cell>
          <cell r="BI106" t="e">
            <v>#N/A</v>
          </cell>
          <cell r="BJ106" t="e">
            <v>#N/A</v>
          </cell>
          <cell r="BK106" t="e">
            <v>#N/A</v>
          </cell>
          <cell r="BN106" t="e">
            <v>#N/A</v>
          </cell>
          <cell r="BO106" t="e">
            <v>#N/A</v>
          </cell>
          <cell r="BQ106">
            <v>0</v>
          </cell>
          <cell r="BV106" t="e">
            <v>#N/A</v>
          </cell>
          <cell r="BW106" t="e">
            <v>#N/A</v>
          </cell>
          <cell r="BX106" t="e">
            <v>#N/A</v>
          </cell>
          <cell r="BY106" t="e">
            <v>#N/A</v>
          </cell>
          <cell r="CD106" t="e">
            <v>#N/A</v>
          </cell>
          <cell r="CE106" t="e">
            <v>#N/A</v>
          </cell>
          <cell r="CF106" t="e">
            <v>#N/A</v>
          </cell>
          <cell r="CG106" t="e">
            <v>#N/A</v>
          </cell>
          <cell r="CH106">
            <v>0</v>
          </cell>
          <cell r="CI106">
            <v>0</v>
          </cell>
          <cell r="CJ106">
            <v>0</v>
          </cell>
          <cell r="CK106">
            <v>0</v>
          </cell>
          <cell r="CL106">
            <v>0</v>
          </cell>
          <cell r="CM106">
            <v>10</v>
          </cell>
          <cell r="CN106">
            <v>2.0161290322580645</v>
          </cell>
          <cell r="CO106">
            <v>2.061855670103093</v>
          </cell>
          <cell r="CQ106" t="e">
            <v>#N/A</v>
          </cell>
          <cell r="CX106" t="e">
            <v>#N/A</v>
          </cell>
          <cell r="CY106" t="e">
            <v>#N/A</v>
          </cell>
          <cell r="CZ106" t="e">
            <v>#N/A</v>
          </cell>
          <cell r="DA106" t="e">
            <v>#N/A</v>
          </cell>
          <cell r="DC106" t="e">
            <v>#N/A</v>
          </cell>
        </row>
        <row r="107">
          <cell r="A107" t="str">
            <v>Tenancy</v>
          </cell>
          <cell r="B107">
            <v>103</v>
          </cell>
          <cell r="D107">
            <v>0</v>
          </cell>
          <cell r="E107">
            <v>0</v>
          </cell>
          <cell r="F107">
            <v>0</v>
          </cell>
          <cell r="G107">
            <v>0</v>
          </cell>
          <cell r="H107">
            <v>0</v>
          </cell>
          <cell r="I107">
            <v>0</v>
          </cell>
          <cell r="J107">
            <v>0</v>
          </cell>
          <cell r="K107">
            <v>0</v>
          </cell>
          <cell r="L107">
            <v>0</v>
          </cell>
          <cell r="M107">
            <v>0</v>
          </cell>
          <cell r="N107">
            <v>0</v>
          </cell>
          <cell r="O107">
            <v>0</v>
          </cell>
          <cell r="P107">
            <v>0</v>
          </cell>
          <cell r="R107">
            <v>10</v>
          </cell>
          <cell r="S107">
            <v>2.0161290322580645</v>
          </cell>
          <cell r="T107">
            <v>2.061855670103093</v>
          </cell>
          <cell r="U107" t="e">
            <v>#N/A</v>
          </cell>
          <cell r="W107" t="e">
            <v>#N/A</v>
          </cell>
          <cell r="X107" t="e">
            <v>#N/A</v>
          </cell>
          <cell r="Y107" t="e">
            <v>#N/A</v>
          </cell>
          <cell r="AA107" t="e">
            <v>#N/A</v>
          </cell>
          <cell r="AB107" t="e">
            <v>#N/A</v>
          </cell>
          <cell r="AC107" t="e">
            <v>#N/A</v>
          </cell>
          <cell r="AI107" t="e">
            <v>#N/A</v>
          </cell>
          <cell r="AJ107" t="e">
            <v>#N/A</v>
          </cell>
          <cell r="AL107" t="e">
            <v>#N/A</v>
          </cell>
          <cell r="AN107" t="e">
            <v>#N/A</v>
          </cell>
          <cell r="AO107" t="e">
            <v>#N/A</v>
          </cell>
          <cell r="AP107" t="e">
            <v>#N/A</v>
          </cell>
          <cell r="AT107">
            <v>6.5000099999999996</v>
          </cell>
          <cell r="AU107" t="e">
            <v>#N/A</v>
          </cell>
          <cell r="AV107" t="e">
            <v>#N/A</v>
          </cell>
          <cell r="AW107" t="e">
            <v>#N/A</v>
          </cell>
          <cell r="AX107" t="e">
            <v>#N/A</v>
          </cell>
          <cell r="AY107" t="e">
            <v>#N/A</v>
          </cell>
          <cell r="AZ107" t="e">
            <v>#N/A</v>
          </cell>
          <cell r="BF107" t="str">
            <v>0</v>
          </cell>
          <cell r="BG107" t="e">
            <v>#N/A</v>
          </cell>
          <cell r="BH107" t="e">
            <v>#N/A</v>
          </cell>
          <cell r="BI107" t="e">
            <v>#N/A</v>
          </cell>
          <cell r="BJ107" t="e">
            <v>#N/A</v>
          </cell>
          <cell r="BK107" t="e">
            <v>#N/A</v>
          </cell>
          <cell r="BN107" t="e">
            <v>#N/A</v>
          </cell>
          <cell r="BO107" t="e">
            <v>#N/A</v>
          </cell>
          <cell r="BQ107">
            <v>0</v>
          </cell>
          <cell r="BV107" t="e">
            <v>#N/A</v>
          </cell>
          <cell r="BW107" t="e">
            <v>#N/A</v>
          </cell>
          <cell r="BX107" t="e">
            <v>#N/A</v>
          </cell>
          <cell r="BY107" t="e">
            <v>#N/A</v>
          </cell>
          <cell r="CD107" t="e">
            <v>#N/A</v>
          </cell>
          <cell r="CE107" t="e">
            <v>#N/A</v>
          </cell>
          <cell r="CF107" t="e">
            <v>#N/A</v>
          </cell>
          <cell r="CG107" t="e">
            <v>#N/A</v>
          </cell>
          <cell r="CH107">
            <v>0</v>
          </cell>
          <cell r="CI107">
            <v>0</v>
          </cell>
          <cell r="CJ107">
            <v>0</v>
          </cell>
          <cell r="CK107">
            <v>0</v>
          </cell>
          <cell r="CL107">
            <v>0</v>
          </cell>
          <cell r="CM107">
            <v>10</v>
          </cell>
          <cell r="CN107">
            <v>2.0161290322580645</v>
          </cell>
          <cell r="CO107">
            <v>2.061855670103093</v>
          </cell>
          <cell r="CQ107" t="e">
            <v>#N/A</v>
          </cell>
          <cell r="CX107" t="e">
            <v>#N/A</v>
          </cell>
          <cell r="CY107" t="e">
            <v>#N/A</v>
          </cell>
          <cell r="CZ107" t="e">
            <v>#N/A</v>
          </cell>
          <cell r="DA107" t="e">
            <v>#N/A</v>
          </cell>
          <cell r="DC107" t="e">
            <v>#N/A</v>
          </cell>
        </row>
        <row r="108">
          <cell r="A108" t="str">
            <v>Tenancy</v>
          </cell>
          <cell r="B108">
            <v>104</v>
          </cell>
          <cell r="D108">
            <v>0</v>
          </cell>
          <cell r="E108">
            <v>0</v>
          </cell>
          <cell r="F108">
            <v>0</v>
          </cell>
          <cell r="G108">
            <v>0</v>
          </cell>
          <cell r="H108">
            <v>0</v>
          </cell>
          <cell r="I108">
            <v>0</v>
          </cell>
          <cell r="J108">
            <v>0</v>
          </cell>
          <cell r="K108">
            <v>0</v>
          </cell>
          <cell r="L108">
            <v>0</v>
          </cell>
          <cell r="M108">
            <v>0</v>
          </cell>
          <cell r="N108">
            <v>0</v>
          </cell>
          <cell r="O108">
            <v>0</v>
          </cell>
          <cell r="P108">
            <v>0</v>
          </cell>
          <cell r="R108">
            <v>10</v>
          </cell>
          <cell r="S108">
            <v>2.0161290322580645</v>
          </cell>
          <cell r="T108">
            <v>2.061855670103093</v>
          </cell>
          <cell r="U108" t="e">
            <v>#N/A</v>
          </cell>
          <cell r="W108" t="e">
            <v>#N/A</v>
          </cell>
          <cell r="X108" t="e">
            <v>#N/A</v>
          </cell>
          <cell r="Y108" t="e">
            <v>#N/A</v>
          </cell>
          <cell r="AA108" t="e">
            <v>#N/A</v>
          </cell>
          <cell r="AB108" t="e">
            <v>#N/A</v>
          </cell>
          <cell r="AC108" t="e">
            <v>#N/A</v>
          </cell>
          <cell r="AI108" t="e">
            <v>#N/A</v>
          </cell>
          <cell r="AJ108" t="e">
            <v>#N/A</v>
          </cell>
          <cell r="AL108" t="e">
            <v>#N/A</v>
          </cell>
          <cell r="AN108" t="e">
            <v>#N/A</v>
          </cell>
          <cell r="AO108" t="e">
            <v>#N/A</v>
          </cell>
          <cell r="AP108" t="e">
            <v>#N/A</v>
          </cell>
          <cell r="AT108">
            <v>6.5000099999999996</v>
          </cell>
          <cell r="AU108" t="e">
            <v>#N/A</v>
          </cell>
          <cell r="AV108" t="e">
            <v>#N/A</v>
          </cell>
          <cell r="AW108" t="e">
            <v>#N/A</v>
          </cell>
          <cell r="AX108" t="e">
            <v>#N/A</v>
          </cell>
          <cell r="AY108" t="e">
            <v>#N/A</v>
          </cell>
          <cell r="AZ108" t="e">
            <v>#N/A</v>
          </cell>
          <cell r="BF108" t="str">
            <v>0</v>
          </cell>
          <cell r="BG108" t="e">
            <v>#N/A</v>
          </cell>
          <cell r="BH108" t="e">
            <v>#N/A</v>
          </cell>
          <cell r="BI108" t="e">
            <v>#N/A</v>
          </cell>
          <cell r="BJ108" t="e">
            <v>#N/A</v>
          </cell>
          <cell r="BK108" t="e">
            <v>#N/A</v>
          </cell>
          <cell r="BN108" t="e">
            <v>#N/A</v>
          </cell>
          <cell r="BO108" t="e">
            <v>#N/A</v>
          </cell>
          <cell r="BQ108">
            <v>0</v>
          </cell>
          <cell r="BV108" t="e">
            <v>#N/A</v>
          </cell>
          <cell r="BW108" t="e">
            <v>#N/A</v>
          </cell>
          <cell r="BX108" t="e">
            <v>#N/A</v>
          </cell>
          <cell r="BY108" t="e">
            <v>#N/A</v>
          </cell>
          <cell r="CD108" t="e">
            <v>#N/A</v>
          </cell>
          <cell r="CE108" t="e">
            <v>#N/A</v>
          </cell>
          <cell r="CF108" t="e">
            <v>#N/A</v>
          </cell>
          <cell r="CG108" t="e">
            <v>#N/A</v>
          </cell>
          <cell r="CH108">
            <v>0</v>
          </cell>
          <cell r="CI108">
            <v>0</v>
          </cell>
          <cell r="CJ108">
            <v>0</v>
          </cell>
          <cell r="CK108">
            <v>0</v>
          </cell>
          <cell r="CL108">
            <v>0</v>
          </cell>
          <cell r="CM108">
            <v>10</v>
          </cell>
          <cell r="CN108">
            <v>2.0161290322580645</v>
          </cell>
          <cell r="CO108">
            <v>2.061855670103093</v>
          </cell>
          <cell r="CQ108" t="e">
            <v>#N/A</v>
          </cell>
          <cell r="CX108" t="e">
            <v>#N/A</v>
          </cell>
          <cell r="CY108" t="e">
            <v>#N/A</v>
          </cell>
          <cell r="CZ108" t="e">
            <v>#N/A</v>
          </cell>
          <cell r="DA108" t="e">
            <v>#N/A</v>
          </cell>
          <cell r="DC108" t="e">
            <v>#N/A</v>
          </cell>
        </row>
        <row r="109">
          <cell r="A109" t="str">
            <v>Tenancy</v>
          </cell>
          <cell r="B109">
            <v>105</v>
          </cell>
          <cell r="D109">
            <v>0</v>
          </cell>
          <cell r="E109">
            <v>0</v>
          </cell>
          <cell r="F109">
            <v>0</v>
          </cell>
          <cell r="G109">
            <v>0</v>
          </cell>
          <cell r="H109">
            <v>0</v>
          </cell>
          <cell r="I109">
            <v>0</v>
          </cell>
          <cell r="J109">
            <v>0</v>
          </cell>
          <cell r="K109">
            <v>0</v>
          </cell>
          <cell r="L109">
            <v>0</v>
          </cell>
          <cell r="M109">
            <v>0</v>
          </cell>
          <cell r="N109">
            <v>0</v>
          </cell>
          <cell r="O109">
            <v>0</v>
          </cell>
          <cell r="P109">
            <v>0</v>
          </cell>
          <cell r="R109">
            <v>10</v>
          </cell>
          <cell r="S109">
            <v>2.0161290322580645</v>
          </cell>
          <cell r="T109">
            <v>2.061855670103093</v>
          </cell>
          <cell r="U109" t="e">
            <v>#N/A</v>
          </cell>
          <cell r="W109" t="e">
            <v>#N/A</v>
          </cell>
          <cell r="X109" t="e">
            <v>#N/A</v>
          </cell>
          <cell r="Y109" t="e">
            <v>#N/A</v>
          </cell>
          <cell r="AA109" t="e">
            <v>#N/A</v>
          </cell>
          <cell r="AB109" t="e">
            <v>#N/A</v>
          </cell>
          <cell r="AC109" t="e">
            <v>#N/A</v>
          </cell>
          <cell r="AI109" t="e">
            <v>#N/A</v>
          </cell>
          <cell r="AJ109" t="e">
            <v>#N/A</v>
          </cell>
          <cell r="AL109" t="e">
            <v>#N/A</v>
          </cell>
          <cell r="AN109" t="e">
            <v>#N/A</v>
          </cell>
          <cell r="AO109" t="e">
            <v>#N/A</v>
          </cell>
          <cell r="AP109" t="e">
            <v>#N/A</v>
          </cell>
          <cell r="AT109">
            <v>6.5000099999999996</v>
          </cell>
          <cell r="AU109" t="e">
            <v>#N/A</v>
          </cell>
          <cell r="AV109" t="e">
            <v>#N/A</v>
          </cell>
          <cell r="AW109" t="e">
            <v>#N/A</v>
          </cell>
          <cell r="AX109" t="e">
            <v>#N/A</v>
          </cell>
          <cell r="AY109" t="e">
            <v>#N/A</v>
          </cell>
          <cell r="AZ109" t="e">
            <v>#N/A</v>
          </cell>
          <cell r="BF109" t="str">
            <v>0</v>
          </cell>
          <cell r="BG109" t="e">
            <v>#N/A</v>
          </cell>
          <cell r="BH109" t="e">
            <v>#N/A</v>
          </cell>
          <cell r="BI109" t="e">
            <v>#N/A</v>
          </cell>
          <cell r="BJ109" t="e">
            <v>#N/A</v>
          </cell>
          <cell r="BK109" t="e">
            <v>#N/A</v>
          </cell>
          <cell r="BN109" t="e">
            <v>#N/A</v>
          </cell>
          <cell r="BO109" t="e">
            <v>#N/A</v>
          </cell>
          <cell r="BQ109">
            <v>0</v>
          </cell>
          <cell r="BV109" t="e">
            <v>#N/A</v>
          </cell>
          <cell r="BW109" t="e">
            <v>#N/A</v>
          </cell>
          <cell r="BX109" t="e">
            <v>#N/A</v>
          </cell>
          <cell r="BY109" t="e">
            <v>#N/A</v>
          </cell>
          <cell r="CD109" t="e">
            <v>#N/A</v>
          </cell>
          <cell r="CE109" t="e">
            <v>#N/A</v>
          </cell>
          <cell r="CF109" t="e">
            <v>#N/A</v>
          </cell>
          <cell r="CG109" t="e">
            <v>#N/A</v>
          </cell>
          <cell r="CH109">
            <v>0</v>
          </cell>
          <cell r="CI109">
            <v>0</v>
          </cell>
          <cell r="CJ109">
            <v>0</v>
          </cell>
          <cell r="CK109">
            <v>0</v>
          </cell>
          <cell r="CL109">
            <v>0</v>
          </cell>
          <cell r="CM109">
            <v>10</v>
          </cell>
          <cell r="CN109">
            <v>2.0161290322580645</v>
          </cell>
          <cell r="CO109">
            <v>2.061855670103093</v>
          </cell>
          <cell r="CQ109" t="e">
            <v>#N/A</v>
          </cell>
          <cell r="CX109" t="e">
            <v>#N/A</v>
          </cell>
          <cell r="CY109" t="e">
            <v>#N/A</v>
          </cell>
          <cell r="CZ109" t="e">
            <v>#N/A</v>
          </cell>
          <cell r="DA109" t="e">
            <v>#N/A</v>
          </cell>
          <cell r="DC109" t="e">
            <v>#N/A</v>
          </cell>
        </row>
        <row r="110">
          <cell r="A110" t="str">
            <v>Tenancy</v>
          </cell>
          <cell r="B110">
            <v>106</v>
          </cell>
          <cell r="D110">
            <v>0</v>
          </cell>
          <cell r="E110">
            <v>0</v>
          </cell>
          <cell r="F110">
            <v>0</v>
          </cell>
          <cell r="G110">
            <v>0</v>
          </cell>
          <cell r="H110">
            <v>0</v>
          </cell>
          <cell r="I110">
            <v>0</v>
          </cell>
          <cell r="J110">
            <v>0</v>
          </cell>
          <cell r="K110">
            <v>0</v>
          </cell>
          <cell r="L110">
            <v>0</v>
          </cell>
          <cell r="M110">
            <v>0</v>
          </cell>
          <cell r="N110">
            <v>0</v>
          </cell>
          <cell r="O110">
            <v>0</v>
          </cell>
          <cell r="P110">
            <v>0</v>
          </cell>
          <cell r="R110">
            <v>10</v>
          </cell>
          <cell r="S110">
            <v>2.0161290322580645</v>
          </cell>
          <cell r="T110">
            <v>2.061855670103093</v>
          </cell>
          <cell r="U110" t="e">
            <v>#N/A</v>
          </cell>
          <cell r="W110" t="e">
            <v>#N/A</v>
          </cell>
          <cell r="X110" t="e">
            <v>#N/A</v>
          </cell>
          <cell r="Y110" t="e">
            <v>#N/A</v>
          </cell>
          <cell r="AA110" t="e">
            <v>#N/A</v>
          </cell>
          <cell r="AB110" t="e">
            <v>#N/A</v>
          </cell>
          <cell r="AC110" t="e">
            <v>#N/A</v>
          </cell>
          <cell r="AI110" t="e">
            <v>#N/A</v>
          </cell>
          <cell r="AJ110" t="e">
            <v>#N/A</v>
          </cell>
          <cell r="AL110" t="e">
            <v>#N/A</v>
          </cell>
          <cell r="AN110" t="e">
            <v>#N/A</v>
          </cell>
          <cell r="AO110" t="e">
            <v>#N/A</v>
          </cell>
          <cell r="AP110" t="e">
            <v>#N/A</v>
          </cell>
          <cell r="AT110">
            <v>6.5000099999999996</v>
          </cell>
          <cell r="AU110" t="e">
            <v>#N/A</v>
          </cell>
          <cell r="AV110" t="e">
            <v>#N/A</v>
          </cell>
          <cell r="AW110" t="e">
            <v>#N/A</v>
          </cell>
          <cell r="AX110" t="e">
            <v>#N/A</v>
          </cell>
          <cell r="AY110" t="e">
            <v>#N/A</v>
          </cell>
          <cell r="AZ110" t="e">
            <v>#N/A</v>
          </cell>
          <cell r="BF110" t="str">
            <v>0</v>
          </cell>
          <cell r="BG110" t="e">
            <v>#N/A</v>
          </cell>
          <cell r="BH110" t="e">
            <v>#N/A</v>
          </cell>
          <cell r="BI110" t="e">
            <v>#N/A</v>
          </cell>
          <cell r="BJ110" t="e">
            <v>#N/A</v>
          </cell>
          <cell r="BK110" t="e">
            <v>#N/A</v>
          </cell>
          <cell r="BN110" t="e">
            <v>#N/A</v>
          </cell>
          <cell r="BO110" t="e">
            <v>#N/A</v>
          </cell>
          <cell r="BQ110">
            <v>0</v>
          </cell>
          <cell r="BV110" t="e">
            <v>#N/A</v>
          </cell>
          <cell r="BW110" t="e">
            <v>#N/A</v>
          </cell>
          <cell r="BX110" t="e">
            <v>#N/A</v>
          </cell>
          <cell r="BY110" t="e">
            <v>#N/A</v>
          </cell>
          <cell r="CD110" t="e">
            <v>#N/A</v>
          </cell>
          <cell r="CE110" t="e">
            <v>#N/A</v>
          </cell>
          <cell r="CF110" t="e">
            <v>#N/A</v>
          </cell>
          <cell r="CG110" t="e">
            <v>#N/A</v>
          </cell>
          <cell r="CH110">
            <v>0</v>
          </cell>
          <cell r="CI110">
            <v>0</v>
          </cell>
          <cell r="CJ110">
            <v>0</v>
          </cell>
          <cell r="CK110">
            <v>0</v>
          </cell>
          <cell r="CL110">
            <v>0</v>
          </cell>
          <cell r="CM110">
            <v>10</v>
          </cell>
          <cell r="CN110">
            <v>2.0161290322580645</v>
          </cell>
          <cell r="CO110">
            <v>2.061855670103093</v>
          </cell>
          <cell r="CQ110" t="e">
            <v>#N/A</v>
          </cell>
          <cell r="CX110" t="e">
            <v>#N/A</v>
          </cell>
          <cell r="CY110" t="e">
            <v>#N/A</v>
          </cell>
          <cell r="CZ110" t="e">
            <v>#N/A</v>
          </cell>
          <cell r="DA110" t="e">
            <v>#N/A</v>
          </cell>
          <cell r="DC110" t="e">
            <v>#N/A</v>
          </cell>
        </row>
        <row r="111">
          <cell r="A111" t="str">
            <v>Tenancy</v>
          </cell>
          <cell r="B111">
            <v>107</v>
          </cell>
          <cell r="D111">
            <v>0</v>
          </cell>
          <cell r="E111">
            <v>0</v>
          </cell>
          <cell r="F111">
            <v>0</v>
          </cell>
          <cell r="G111">
            <v>0</v>
          </cell>
          <cell r="H111">
            <v>0</v>
          </cell>
          <cell r="I111">
            <v>0</v>
          </cell>
          <cell r="J111">
            <v>0</v>
          </cell>
          <cell r="K111">
            <v>0</v>
          </cell>
          <cell r="L111">
            <v>0</v>
          </cell>
          <cell r="M111">
            <v>0</v>
          </cell>
          <cell r="N111">
            <v>0</v>
          </cell>
          <cell r="O111">
            <v>0</v>
          </cell>
          <cell r="P111">
            <v>0</v>
          </cell>
          <cell r="R111">
            <v>10</v>
          </cell>
          <cell r="S111">
            <v>2.0161290322580645</v>
          </cell>
          <cell r="T111">
            <v>2.061855670103093</v>
          </cell>
          <cell r="U111" t="e">
            <v>#N/A</v>
          </cell>
          <cell r="W111" t="e">
            <v>#N/A</v>
          </cell>
          <cell r="X111" t="e">
            <v>#N/A</v>
          </cell>
          <cell r="Y111" t="e">
            <v>#N/A</v>
          </cell>
          <cell r="AA111" t="e">
            <v>#N/A</v>
          </cell>
          <cell r="AB111" t="e">
            <v>#N/A</v>
          </cell>
          <cell r="AC111" t="e">
            <v>#N/A</v>
          </cell>
          <cell r="AI111" t="e">
            <v>#N/A</v>
          </cell>
          <cell r="AJ111" t="e">
            <v>#N/A</v>
          </cell>
          <cell r="AL111" t="e">
            <v>#N/A</v>
          </cell>
          <cell r="AN111" t="e">
            <v>#N/A</v>
          </cell>
          <cell r="AO111" t="e">
            <v>#N/A</v>
          </cell>
          <cell r="AP111" t="e">
            <v>#N/A</v>
          </cell>
          <cell r="AT111">
            <v>6.5000099999999996</v>
          </cell>
          <cell r="AU111" t="e">
            <v>#N/A</v>
          </cell>
          <cell r="AV111" t="e">
            <v>#N/A</v>
          </cell>
          <cell r="AW111" t="e">
            <v>#N/A</v>
          </cell>
          <cell r="AX111" t="e">
            <v>#N/A</v>
          </cell>
          <cell r="AY111" t="e">
            <v>#N/A</v>
          </cell>
          <cell r="AZ111" t="e">
            <v>#N/A</v>
          </cell>
          <cell r="BF111" t="str">
            <v>0</v>
          </cell>
          <cell r="BG111" t="e">
            <v>#N/A</v>
          </cell>
          <cell r="BH111" t="e">
            <v>#N/A</v>
          </cell>
          <cell r="BI111" t="e">
            <v>#N/A</v>
          </cell>
          <cell r="BJ111" t="e">
            <v>#N/A</v>
          </cell>
          <cell r="BK111" t="e">
            <v>#N/A</v>
          </cell>
          <cell r="BN111" t="e">
            <v>#N/A</v>
          </cell>
          <cell r="BO111" t="e">
            <v>#N/A</v>
          </cell>
          <cell r="BQ111">
            <v>0</v>
          </cell>
          <cell r="BV111" t="e">
            <v>#N/A</v>
          </cell>
          <cell r="BW111" t="e">
            <v>#N/A</v>
          </cell>
          <cell r="BX111" t="e">
            <v>#N/A</v>
          </cell>
          <cell r="BY111" t="e">
            <v>#N/A</v>
          </cell>
          <cell r="CD111" t="e">
            <v>#N/A</v>
          </cell>
          <cell r="CE111" t="e">
            <v>#N/A</v>
          </cell>
          <cell r="CF111" t="e">
            <v>#N/A</v>
          </cell>
          <cell r="CG111" t="e">
            <v>#N/A</v>
          </cell>
          <cell r="CH111">
            <v>0</v>
          </cell>
          <cell r="CI111">
            <v>0</v>
          </cell>
          <cell r="CJ111">
            <v>0</v>
          </cell>
          <cell r="CK111">
            <v>0</v>
          </cell>
          <cell r="CL111">
            <v>0</v>
          </cell>
          <cell r="CM111">
            <v>10</v>
          </cell>
          <cell r="CN111">
            <v>2.0161290322580645</v>
          </cell>
          <cell r="CO111">
            <v>2.061855670103093</v>
          </cell>
          <cell r="CQ111" t="e">
            <v>#N/A</v>
          </cell>
          <cell r="CX111" t="e">
            <v>#N/A</v>
          </cell>
          <cell r="CY111" t="e">
            <v>#N/A</v>
          </cell>
          <cell r="CZ111" t="e">
            <v>#N/A</v>
          </cell>
          <cell r="DA111" t="e">
            <v>#N/A</v>
          </cell>
          <cell r="DC111" t="e">
            <v>#N/A</v>
          </cell>
        </row>
        <row r="112">
          <cell r="A112" t="str">
            <v>Tenancy</v>
          </cell>
          <cell r="B112">
            <v>108</v>
          </cell>
          <cell r="D112">
            <v>0</v>
          </cell>
          <cell r="E112">
            <v>0</v>
          </cell>
          <cell r="F112">
            <v>0</v>
          </cell>
          <cell r="G112">
            <v>0</v>
          </cell>
          <cell r="H112">
            <v>0</v>
          </cell>
          <cell r="I112">
            <v>0</v>
          </cell>
          <cell r="J112">
            <v>0</v>
          </cell>
          <cell r="K112">
            <v>0</v>
          </cell>
          <cell r="L112">
            <v>0</v>
          </cell>
          <cell r="M112">
            <v>0</v>
          </cell>
          <cell r="N112">
            <v>0</v>
          </cell>
          <cell r="O112">
            <v>0</v>
          </cell>
          <cell r="P112">
            <v>0</v>
          </cell>
          <cell r="R112">
            <v>10</v>
          </cell>
          <cell r="S112">
            <v>2.0161290322580645</v>
          </cell>
          <cell r="T112">
            <v>2.061855670103093</v>
          </cell>
          <cell r="U112" t="e">
            <v>#N/A</v>
          </cell>
          <cell r="W112" t="e">
            <v>#N/A</v>
          </cell>
          <cell r="X112" t="e">
            <v>#N/A</v>
          </cell>
          <cell r="Y112" t="e">
            <v>#N/A</v>
          </cell>
          <cell r="AA112" t="e">
            <v>#N/A</v>
          </cell>
          <cell r="AB112" t="e">
            <v>#N/A</v>
          </cell>
          <cell r="AC112" t="e">
            <v>#N/A</v>
          </cell>
          <cell r="AI112" t="e">
            <v>#N/A</v>
          </cell>
          <cell r="AJ112" t="e">
            <v>#N/A</v>
          </cell>
          <cell r="AL112" t="e">
            <v>#N/A</v>
          </cell>
          <cell r="AN112" t="e">
            <v>#N/A</v>
          </cell>
          <cell r="AO112" t="e">
            <v>#N/A</v>
          </cell>
          <cell r="AP112" t="e">
            <v>#N/A</v>
          </cell>
          <cell r="AT112">
            <v>6.5000099999999996</v>
          </cell>
          <cell r="AU112" t="e">
            <v>#N/A</v>
          </cell>
          <cell r="AV112" t="e">
            <v>#N/A</v>
          </cell>
          <cell r="AW112" t="e">
            <v>#N/A</v>
          </cell>
          <cell r="AX112" t="e">
            <v>#N/A</v>
          </cell>
          <cell r="AY112" t="e">
            <v>#N/A</v>
          </cell>
          <cell r="AZ112" t="e">
            <v>#N/A</v>
          </cell>
          <cell r="BF112" t="str">
            <v>0</v>
          </cell>
          <cell r="BG112" t="e">
            <v>#N/A</v>
          </cell>
          <cell r="BH112" t="e">
            <v>#N/A</v>
          </cell>
          <cell r="BI112" t="e">
            <v>#N/A</v>
          </cell>
          <cell r="BJ112" t="e">
            <v>#N/A</v>
          </cell>
          <cell r="BK112" t="e">
            <v>#N/A</v>
          </cell>
          <cell r="BN112" t="e">
            <v>#N/A</v>
          </cell>
          <cell r="BO112" t="e">
            <v>#N/A</v>
          </cell>
          <cell r="BQ112">
            <v>0</v>
          </cell>
          <cell r="BV112" t="e">
            <v>#N/A</v>
          </cell>
          <cell r="BW112" t="e">
            <v>#N/A</v>
          </cell>
          <cell r="BX112" t="e">
            <v>#N/A</v>
          </cell>
          <cell r="BY112" t="e">
            <v>#N/A</v>
          </cell>
          <cell r="CD112" t="e">
            <v>#N/A</v>
          </cell>
          <cell r="CE112" t="e">
            <v>#N/A</v>
          </cell>
          <cell r="CF112" t="e">
            <v>#N/A</v>
          </cell>
          <cell r="CG112" t="e">
            <v>#N/A</v>
          </cell>
          <cell r="CH112">
            <v>0</v>
          </cell>
          <cell r="CI112">
            <v>0</v>
          </cell>
          <cell r="CJ112">
            <v>0</v>
          </cell>
          <cell r="CK112">
            <v>0</v>
          </cell>
          <cell r="CL112">
            <v>0</v>
          </cell>
          <cell r="CM112">
            <v>10</v>
          </cell>
          <cell r="CN112">
            <v>2.0161290322580645</v>
          </cell>
          <cell r="CO112">
            <v>2.061855670103093</v>
          </cell>
          <cell r="CQ112" t="e">
            <v>#N/A</v>
          </cell>
          <cell r="CX112" t="e">
            <v>#N/A</v>
          </cell>
          <cell r="CY112" t="e">
            <v>#N/A</v>
          </cell>
          <cell r="CZ112" t="e">
            <v>#N/A</v>
          </cell>
          <cell r="DA112" t="e">
            <v>#N/A</v>
          </cell>
          <cell r="DC112" t="e">
            <v>#N/A</v>
          </cell>
        </row>
        <row r="113">
          <cell r="A113" t="str">
            <v>Tenancy</v>
          </cell>
          <cell r="B113">
            <v>109</v>
          </cell>
          <cell r="D113">
            <v>0</v>
          </cell>
          <cell r="E113">
            <v>0</v>
          </cell>
          <cell r="F113">
            <v>0</v>
          </cell>
          <cell r="G113">
            <v>0</v>
          </cell>
          <cell r="H113">
            <v>0</v>
          </cell>
          <cell r="I113">
            <v>0</v>
          </cell>
          <cell r="J113">
            <v>0</v>
          </cell>
          <cell r="K113">
            <v>0</v>
          </cell>
          <cell r="L113">
            <v>0</v>
          </cell>
          <cell r="M113">
            <v>0</v>
          </cell>
          <cell r="N113">
            <v>0</v>
          </cell>
          <cell r="O113">
            <v>0</v>
          </cell>
          <cell r="P113">
            <v>0</v>
          </cell>
          <cell r="R113">
            <v>10</v>
          </cell>
          <cell r="S113">
            <v>2.0161290322580645</v>
          </cell>
          <cell r="T113">
            <v>2.061855670103093</v>
          </cell>
          <cell r="U113" t="e">
            <v>#N/A</v>
          </cell>
          <cell r="W113" t="e">
            <v>#N/A</v>
          </cell>
          <cell r="X113" t="e">
            <v>#N/A</v>
          </cell>
          <cell r="Y113" t="e">
            <v>#N/A</v>
          </cell>
          <cell r="AA113" t="e">
            <v>#N/A</v>
          </cell>
          <cell r="AB113" t="e">
            <v>#N/A</v>
          </cell>
          <cell r="AC113" t="e">
            <v>#N/A</v>
          </cell>
          <cell r="AI113" t="e">
            <v>#N/A</v>
          </cell>
          <cell r="AJ113" t="e">
            <v>#N/A</v>
          </cell>
          <cell r="AL113" t="e">
            <v>#N/A</v>
          </cell>
          <cell r="AN113" t="e">
            <v>#N/A</v>
          </cell>
          <cell r="AO113" t="e">
            <v>#N/A</v>
          </cell>
          <cell r="AP113" t="e">
            <v>#N/A</v>
          </cell>
          <cell r="AT113">
            <v>6.5000099999999996</v>
          </cell>
          <cell r="AU113" t="e">
            <v>#N/A</v>
          </cell>
          <cell r="AV113" t="e">
            <v>#N/A</v>
          </cell>
          <cell r="AW113" t="e">
            <v>#N/A</v>
          </cell>
          <cell r="AX113" t="e">
            <v>#N/A</v>
          </cell>
          <cell r="AY113" t="e">
            <v>#N/A</v>
          </cell>
          <cell r="AZ113" t="e">
            <v>#N/A</v>
          </cell>
          <cell r="BF113" t="str">
            <v>0</v>
          </cell>
          <cell r="BG113" t="e">
            <v>#N/A</v>
          </cell>
          <cell r="BH113" t="e">
            <v>#N/A</v>
          </cell>
          <cell r="BI113" t="e">
            <v>#N/A</v>
          </cell>
          <cell r="BJ113" t="e">
            <v>#N/A</v>
          </cell>
          <cell r="BK113" t="e">
            <v>#N/A</v>
          </cell>
          <cell r="BN113" t="e">
            <v>#N/A</v>
          </cell>
          <cell r="BO113" t="e">
            <v>#N/A</v>
          </cell>
          <cell r="BQ113">
            <v>0</v>
          </cell>
          <cell r="BV113" t="e">
            <v>#N/A</v>
          </cell>
          <cell r="BW113" t="e">
            <v>#N/A</v>
          </cell>
          <cell r="BX113" t="e">
            <v>#N/A</v>
          </cell>
          <cell r="BY113" t="e">
            <v>#N/A</v>
          </cell>
          <cell r="CD113" t="e">
            <v>#N/A</v>
          </cell>
          <cell r="CE113" t="e">
            <v>#N/A</v>
          </cell>
          <cell r="CF113" t="e">
            <v>#N/A</v>
          </cell>
          <cell r="CG113" t="e">
            <v>#N/A</v>
          </cell>
          <cell r="CH113">
            <v>0</v>
          </cell>
          <cell r="CI113">
            <v>0</v>
          </cell>
          <cell r="CJ113">
            <v>0</v>
          </cell>
          <cell r="CK113">
            <v>0</v>
          </cell>
          <cell r="CL113">
            <v>0</v>
          </cell>
          <cell r="CM113">
            <v>10</v>
          </cell>
          <cell r="CN113">
            <v>2.0161290322580645</v>
          </cell>
          <cell r="CO113">
            <v>2.061855670103093</v>
          </cell>
          <cell r="CQ113" t="e">
            <v>#N/A</v>
          </cell>
          <cell r="CX113" t="e">
            <v>#N/A</v>
          </cell>
          <cell r="CY113" t="e">
            <v>#N/A</v>
          </cell>
          <cell r="CZ113" t="e">
            <v>#N/A</v>
          </cell>
          <cell r="DA113" t="e">
            <v>#N/A</v>
          </cell>
          <cell r="DC113" t="e">
            <v>#N/A</v>
          </cell>
        </row>
        <row r="114">
          <cell r="A114" t="str">
            <v>Tenancy</v>
          </cell>
          <cell r="B114">
            <v>110</v>
          </cell>
          <cell r="D114">
            <v>0</v>
          </cell>
          <cell r="E114">
            <v>0</v>
          </cell>
          <cell r="F114">
            <v>0</v>
          </cell>
          <cell r="G114">
            <v>0</v>
          </cell>
          <cell r="H114">
            <v>0</v>
          </cell>
          <cell r="I114">
            <v>0</v>
          </cell>
          <cell r="J114">
            <v>0</v>
          </cell>
          <cell r="K114">
            <v>0</v>
          </cell>
          <cell r="L114">
            <v>0</v>
          </cell>
          <cell r="M114">
            <v>0</v>
          </cell>
          <cell r="N114">
            <v>0</v>
          </cell>
          <cell r="O114">
            <v>0</v>
          </cell>
          <cell r="P114">
            <v>0</v>
          </cell>
          <cell r="R114">
            <v>10</v>
          </cell>
          <cell r="S114">
            <v>2.0161290322580645</v>
          </cell>
          <cell r="T114">
            <v>2.061855670103093</v>
          </cell>
          <cell r="U114" t="e">
            <v>#N/A</v>
          </cell>
          <cell r="W114" t="e">
            <v>#N/A</v>
          </cell>
          <cell r="X114" t="e">
            <v>#N/A</v>
          </cell>
          <cell r="Y114" t="e">
            <v>#N/A</v>
          </cell>
          <cell r="AA114" t="e">
            <v>#N/A</v>
          </cell>
          <cell r="AB114" t="e">
            <v>#N/A</v>
          </cell>
          <cell r="AC114" t="e">
            <v>#N/A</v>
          </cell>
          <cell r="AI114" t="e">
            <v>#N/A</v>
          </cell>
          <cell r="AJ114" t="e">
            <v>#N/A</v>
          </cell>
          <cell r="AL114" t="e">
            <v>#N/A</v>
          </cell>
          <cell r="AN114" t="e">
            <v>#N/A</v>
          </cell>
          <cell r="AO114" t="e">
            <v>#N/A</v>
          </cell>
          <cell r="AP114" t="e">
            <v>#N/A</v>
          </cell>
          <cell r="AT114">
            <v>6.5000099999999996</v>
          </cell>
          <cell r="AU114" t="e">
            <v>#N/A</v>
          </cell>
          <cell r="AV114" t="e">
            <v>#N/A</v>
          </cell>
          <cell r="AW114" t="e">
            <v>#N/A</v>
          </cell>
          <cell r="AX114" t="e">
            <v>#N/A</v>
          </cell>
          <cell r="AY114" t="e">
            <v>#N/A</v>
          </cell>
          <cell r="AZ114" t="e">
            <v>#N/A</v>
          </cell>
          <cell r="BF114" t="str">
            <v>0</v>
          </cell>
          <cell r="BG114" t="e">
            <v>#N/A</v>
          </cell>
          <cell r="BH114" t="e">
            <v>#N/A</v>
          </cell>
          <cell r="BI114" t="e">
            <v>#N/A</v>
          </cell>
          <cell r="BJ114" t="e">
            <v>#N/A</v>
          </cell>
          <cell r="BK114" t="e">
            <v>#N/A</v>
          </cell>
          <cell r="BN114" t="e">
            <v>#N/A</v>
          </cell>
          <cell r="BO114" t="e">
            <v>#N/A</v>
          </cell>
          <cell r="BQ114">
            <v>0</v>
          </cell>
          <cell r="BV114" t="e">
            <v>#N/A</v>
          </cell>
          <cell r="BW114" t="e">
            <v>#N/A</v>
          </cell>
          <cell r="BX114" t="e">
            <v>#N/A</v>
          </cell>
          <cell r="BY114" t="e">
            <v>#N/A</v>
          </cell>
          <cell r="CD114" t="e">
            <v>#N/A</v>
          </cell>
          <cell r="CE114" t="e">
            <v>#N/A</v>
          </cell>
          <cell r="CF114" t="e">
            <v>#N/A</v>
          </cell>
          <cell r="CG114" t="e">
            <v>#N/A</v>
          </cell>
          <cell r="CH114">
            <v>0</v>
          </cell>
          <cell r="CI114">
            <v>0</v>
          </cell>
          <cell r="CJ114">
            <v>0</v>
          </cell>
          <cell r="CK114">
            <v>0</v>
          </cell>
          <cell r="CL114">
            <v>0</v>
          </cell>
          <cell r="CM114">
            <v>10</v>
          </cell>
          <cell r="CN114">
            <v>2.0161290322580645</v>
          </cell>
          <cell r="CO114">
            <v>2.061855670103093</v>
          </cell>
          <cell r="CQ114" t="e">
            <v>#N/A</v>
          </cell>
          <cell r="CX114" t="e">
            <v>#N/A</v>
          </cell>
          <cell r="CY114" t="e">
            <v>#N/A</v>
          </cell>
          <cell r="CZ114" t="e">
            <v>#N/A</v>
          </cell>
          <cell r="DA114" t="e">
            <v>#N/A</v>
          </cell>
          <cell r="DC114" t="e">
            <v>#N/A</v>
          </cell>
        </row>
        <row r="115">
          <cell r="A115" t="str">
            <v>Tenancy</v>
          </cell>
          <cell r="B115">
            <v>111</v>
          </cell>
          <cell r="D115">
            <v>0</v>
          </cell>
          <cell r="E115">
            <v>0</v>
          </cell>
          <cell r="F115">
            <v>0</v>
          </cell>
          <cell r="G115">
            <v>0</v>
          </cell>
          <cell r="H115">
            <v>0</v>
          </cell>
          <cell r="I115">
            <v>0</v>
          </cell>
          <cell r="J115">
            <v>0</v>
          </cell>
          <cell r="K115">
            <v>0</v>
          </cell>
          <cell r="L115">
            <v>0</v>
          </cell>
          <cell r="M115">
            <v>0</v>
          </cell>
          <cell r="N115">
            <v>0</v>
          </cell>
          <cell r="O115">
            <v>0</v>
          </cell>
          <cell r="P115">
            <v>0</v>
          </cell>
          <cell r="R115">
            <v>10</v>
          </cell>
          <cell r="S115">
            <v>2.0161290322580645</v>
          </cell>
          <cell r="T115">
            <v>2.061855670103093</v>
          </cell>
          <cell r="U115" t="e">
            <v>#N/A</v>
          </cell>
          <cell r="W115" t="e">
            <v>#N/A</v>
          </cell>
          <cell r="X115" t="e">
            <v>#N/A</v>
          </cell>
          <cell r="Y115" t="e">
            <v>#N/A</v>
          </cell>
          <cell r="AA115" t="e">
            <v>#N/A</v>
          </cell>
          <cell r="AB115" t="e">
            <v>#N/A</v>
          </cell>
          <cell r="AC115" t="e">
            <v>#N/A</v>
          </cell>
          <cell r="AI115" t="e">
            <v>#N/A</v>
          </cell>
          <cell r="AJ115" t="e">
            <v>#N/A</v>
          </cell>
          <cell r="AL115" t="e">
            <v>#N/A</v>
          </cell>
          <cell r="AN115" t="e">
            <v>#N/A</v>
          </cell>
          <cell r="AO115" t="e">
            <v>#N/A</v>
          </cell>
          <cell r="AP115" t="e">
            <v>#N/A</v>
          </cell>
          <cell r="AT115">
            <v>6.5000099999999996</v>
          </cell>
          <cell r="AU115" t="e">
            <v>#N/A</v>
          </cell>
          <cell r="AV115" t="e">
            <v>#N/A</v>
          </cell>
          <cell r="AW115" t="e">
            <v>#N/A</v>
          </cell>
          <cell r="AX115" t="e">
            <v>#N/A</v>
          </cell>
          <cell r="AY115" t="e">
            <v>#N/A</v>
          </cell>
          <cell r="AZ115" t="e">
            <v>#N/A</v>
          </cell>
          <cell r="BF115" t="str">
            <v>0</v>
          </cell>
          <cell r="BG115" t="e">
            <v>#N/A</v>
          </cell>
          <cell r="BH115" t="e">
            <v>#N/A</v>
          </cell>
          <cell r="BI115" t="e">
            <v>#N/A</v>
          </cell>
          <cell r="BJ115" t="e">
            <v>#N/A</v>
          </cell>
          <cell r="BK115" t="e">
            <v>#N/A</v>
          </cell>
          <cell r="BN115" t="e">
            <v>#N/A</v>
          </cell>
          <cell r="BO115" t="e">
            <v>#N/A</v>
          </cell>
          <cell r="BQ115">
            <v>0</v>
          </cell>
          <cell r="BV115" t="e">
            <v>#N/A</v>
          </cell>
          <cell r="BW115" t="e">
            <v>#N/A</v>
          </cell>
          <cell r="BX115" t="e">
            <v>#N/A</v>
          </cell>
          <cell r="BY115" t="e">
            <v>#N/A</v>
          </cell>
          <cell r="CD115" t="e">
            <v>#N/A</v>
          </cell>
          <cell r="CE115" t="e">
            <v>#N/A</v>
          </cell>
          <cell r="CF115" t="e">
            <v>#N/A</v>
          </cell>
          <cell r="CG115" t="e">
            <v>#N/A</v>
          </cell>
          <cell r="CH115">
            <v>0</v>
          </cell>
          <cell r="CI115">
            <v>0</v>
          </cell>
          <cell r="CJ115">
            <v>0</v>
          </cell>
          <cell r="CK115">
            <v>0</v>
          </cell>
          <cell r="CL115">
            <v>0</v>
          </cell>
          <cell r="CM115">
            <v>10</v>
          </cell>
          <cell r="CN115">
            <v>2.0161290322580645</v>
          </cell>
          <cell r="CO115">
            <v>2.061855670103093</v>
          </cell>
          <cell r="CQ115" t="e">
            <v>#N/A</v>
          </cell>
          <cell r="CX115" t="e">
            <v>#N/A</v>
          </cell>
          <cell r="CY115" t="e">
            <v>#N/A</v>
          </cell>
          <cell r="CZ115" t="e">
            <v>#N/A</v>
          </cell>
          <cell r="DA115" t="e">
            <v>#N/A</v>
          </cell>
          <cell r="DC115" t="e">
            <v>#N/A</v>
          </cell>
        </row>
        <row r="116">
          <cell r="A116" t="str">
            <v>Tenancy</v>
          </cell>
          <cell r="B116">
            <v>112</v>
          </cell>
          <cell r="D116">
            <v>0</v>
          </cell>
          <cell r="E116">
            <v>0</v>
          </cell>
          <cell r="F116">
            <v>0</v>
          </cell>
          <cell r="G116">
            <v>0</v>
          </cell>
          <cell r="H116">
            <v>0</v>
          </cell>
          <cell r="I116">
            <v>0</v>
          </cell>
          <cell r="J116">
            <v>0</v>
          </cell>
          <cell r="K116">
            <v>0</v>
          </cell>
          <cell r="L116">
            <v>0</v>
          </cell>
          <cell r="M116">
            <v>0</v>
          </cell>
          <cell r="N116">
            <v>0</v>
          </cell>
          <cell r="O116">
            <v>0</v>
          </cell>
          <cell r="P116">
            <v>0</v>
          </cell>
          <cell r="R116">
            <v>10</v>
          </cell>
          <cell r="S116">
            <v>2.0161290322580645</v>
          </cell>
          <cell r="T116">
            <v>2.061855670103093</v>
          </cell>
          <cell r="U116" t="e">
            <v>#N/A</v>
          </cell>
          <cell r="W116" t="e">
            <v>#N/A</v>
          </cell>
          <cell r="X116" t="e">
            <v>#N/A</v>
          </cell>
          <cell r="Y116" t="e">
            <v>#N/A</v>
          </cell>
          <cell r="AA116" t="e">
            <v>#N/A</v>
          </cell>
          <cell r="AB116" t="e">
            <v>#N/A</v>
          </cell>
          <cell r="AC116" t="e">
            <v>#N/A</v>
          </cell>
          <cell r="AI116" t="e">
            <v>#N/A</v>
          </cell>
          <cell r="AJ116" t="e">
            <v>#N/A</v>
          </cell>
          <cell r="AL116" t="e">
            <v>#N/A</v>
          </cell>
          <cell r="AN116" t="e">
            <v>#N/A</v>
          </cell>
          <cell r="AO116" t="e">
            <v>#N/A</v>
          </cell>
          <cell r="AP116" t="e">
            <v>#N/A</v>
          </cell>
          <cell r="AT116">
            <v>6.5000099999999996</v>
          </cell>
          <cell r="AU116" t="e">
            <v>#N/A</v>
          </cell>
          <cell r="AV116" t="e">
            <v>#N/A</v>
          </cell>
          <cell r="AW116" t="e">
            <v>#N/A</v>
          </cell>
          <cell r="AX116" t="e">
            <v>#N/A</v>
          </cell>
          <cell r="AY116" t="e">
            <v>#N/A</v>
          </cell>
          <cell r="AZ116" t="e">
            <v>#N/A</v>
          </cell>
          <cell r="BF116" t="str">
            <v>0</v>
          </cell>
          <cell r="BG116" t="e">
            <v>#N/A</v>
          </cell>
          <cell r="BH116" t="e">
            <v>#N/A</v>
          </cell>
          <cell r="BI116" t="e">
            <v>#N/A</v>
          </cell>
          <cell r="BJ116" t="e">
            <v>#N/A</v>
          </cell>
          <cell r="BK116" t="e">
            <v>#N/A</v>
          </cell>
          <cell r="BN116" t="e">
            <v>#N/A</v>
          </cell>
          <cell r="BO116" t="e">
            <v>#N/A</v>
          </cell>
          <cell r="BQ116">
            <v>0</v>
          </cell>
          <cell r="BV116" t="e">
            <v>#N/A</v>
          </cell>
          <cell r="BW116" t="e">
            <v>#N/A</v>
          </cell>
          <cell r="BX116" t="e">
            <v>#N/A</v>
          </cell>
          <cell r="BY116" t="e">
            <v>#N/A</v>
          </cell>
          <cell r="CD116" t="e">
            <v>#N/A</v>
          </cell>
          <cell r="CE116" t="e">
            <v>#N/A</v>
          </cell>
          <cell r="CF116" t="e">
            <v>#N/A</v>
          </cell>
          <cell r="CG116" t="e">
            <v>#N/A</v>
          </cell>
          <cell r="CH116">
            <v>0</v>
          </cell>
          <cell r="CI116">
            <v>0</v>
          </cell>
          <cell r="CJ116">
            <v>0</v>
          </cell>
          <cell r="CK116">
            <v>0</v>
          </cell>
          <cell r="CL116">
            <v>0</v>
          </cell>
          <cell r="CM116">
            <v>10</v>
          </cell>
          <cell r="CN116">
            <v>2.0161290322580645</v>
          </cell>
          <cell r="CO116">
            <v>2.061855670103093</v>
          </cell>
          <cell r="CQ116" t="e">
            <v>#N/A</v>
          </cell>
          <cell r="CX116" t="e">
            <v>#N/A</v>
          </cell>
          <cell r="CY116" t="e">
            <v>#N/A</v>
          </cell>
          <cell r="CZ116" t="e">
            <v>#N/A</v>
          </cell>
          <cell r="DA116" t="e">
            <v>#N/A</v>
          </cell>
          <cell r="DC116" t="e">
            <v>#N/A</v>
          </cell>
        </row>
        <row r="117">
          <cell r="A117" t="str">
            <v>Tenancy</v>
          </cell>
          <cell r="B117">
            <v>113</v>
          </cell>
          <cell r="D117">
            <v>0</v>
          </cell>
          <cell r="E117">
            <v>0</v>
          </cell>
          <cell r="F117">
            <v>0</v>
          </cell>
          <cell r="G117">
            <v>0</v>
          </cell>
          <cell r="H117">
            <v>0</v>
          </cell>
          <cell r="I117">
            <v>0</v>
          </cell>
          <cell r="J117">
            <v>0</v>
          </cell>
          <cell r="K117">
            <v>0</v>
          </cell>
          <cell r="L117">
            <v>0</v>
          </cell>
          <cell r="M117">
            <v>0</v>
          </cell>
          <cell r="N117">
            <v>0</v>
          </cell>
          <cell r="O117">
            <v>0</v>
          </cell>
          <cell r="P117">
            <v>0</v>
          </cell>
          <cell r="R117">
            <v>10</v>
          </cell>
          <cell r="S117">
            <v>2.0161290322580645</v>
          </cell>
          <cell r="T117">
            <v>2.061855670103093</v>
          </cell>
          <cell r="U117" t="e">
            <v>#N/A</v>
          </cell>
          <cell r="W117" t="e">
            <v>#N/A</v>
          </cell>
          <cell r="X117" t="e">
            <v>#N/A</v>
          </cell>
          <cell r="Y117" t="e">
            <v>#N/A</v>
          </cell>
          <cell r="AA117" t="e">
            <v>#N/A</v>
          </cell>
          <cell r="AB117" t="e">
            <v>#N/A</v>
          </cell>
          <cell r="AC117" t="e">
            <v>#N/A</v>
          </cell>
          <cell r="AI117" t="e">
            <v>#N/A</v>
          </cell>
          <cell r="AJ117" t="e">
            <v>#N/A</v>
          </cell>
          <cell r="AL117" t="e">
            <v>#N/A</v>
          </cell>
          <cell r="AN117" t="e">
            <v>#N/A</v>
          </cell>
          <cell r="AO117" t="e">
            <v>#N/A</v>
          </cell>
          <cell r="AP117" t="e">
            <v>#N/A</v>
          </cell>
          <cell r="AT117">
            <v>6.5000099999999996</v>
          </cell>
          <cell r="AU117" t="e">
            <v>#N/A</v>
          </cell>
          <cell r="AV117" t="e">
            <v>#N/A</v>
          </cell>
          <cell r="AW117" t="e">
            <v>#N/A</v>
          </cell>
          <cell r="AX117" t="e">
            <v>#N/A</v>
          </cell>
          <cell r="AY117" t="e">
            <v>#N/A</v>
          </cell>
          <cell r="AZ117" t="e">
            <v>#N/A</v>
          </cell>
          <cell r="BF117" t="str">
            <v>0</v>
          </cell>
          <cell r="BG117" t="e">
            <v>#N/A</v>
          </cell>
          <cell r="BH117" t="e">
            <v>#N/A</v>
          </cell>
          <cell r="BI117" t="e">
            <v>#N/A</v>
          </cell>
          <cell r="BJ117" t="e">
            <v>#N/A</v>
          </cell>
          <cell r="BK117" t="e">
            <v>#N/A</v>
          </cell>
          <cell r="BN117" t="e">
            <v>#N/A</v>
          </cell>
          <cell r="BO117" t="e">
            <v>#N/A</v>
          </cell>
          <cell r="BQ117">
            <v>0</v>
          </cell>
          <cell r="BV117" t="e">
            <v>#N/A</v>
          </cell>
          <cell r="BW117" t="e">
            <v>#N/A</v>
          </cell>
          <cell r="BX117" t="e">
            <v>#N/A</v>
          </cell>
          <cell r="BY117" t="e">
            <v>#N/A</v>
          </cell>
          <cell r="CD117" t="e">
            <v>#N/A</v>
          </cell>
          <cell r="CE117" t="e">
            <v>#N/A</v>
          </cell>
          <cell r="CF117" t="e">
            <v>#N/A</v>
          </cell>
          <cell r="CG117" t="e">
            <v>#N/A</v>
          </cell>
          <cell r="CH117">
            <v>0</v>
          </cell>
          <cell r="CI117">
            <v>0</v>
          </cell>
          <cell r="CJ117">
            <v>0</v>
          </cell>
          <cell r="CK117">
            <v>0</v>
          </cell>
          <cell r="CL117">
            <v>0</v>
          </cell>
          <cell r="CM117">
            <v>10</v>
          </cell>
          <cell r="CN117">
            <v>2.0161290322580645</v>
          </cell>
          <cell r="CO117">
            <v>2.061855670103093</v>
          </cell>
          <cell r="CQ117" t="e">
            <v>#N/A</v>
          </cell>
          <cell r="CX117" t="e">
            <v>#N/A</v>
          </cell>
          <cell r="CY117" t="e">
            <v>#N/A</v>
          </cell>
          <cell r="CZ117" t="e">
            <v>#N/A</v>
          </cell>
          <cell r="DA117" t="e">
            <v>#N/A</v>
          </cell>
          <cell r="DC117" t="e">
            <v>#N/A</v>
          </cell>
        </row>
        <row r="118">
          <cell r="A118" t="str">
            <v>Tenancy</v>
          </cell>
          <cell r="B118">
            <v>114</v>
          </cell>
          <cell r="D118">
            <v>0</v>
          </cell>
          <cell r="E118">
            <v>0</v>
          </cell>
          <cell r="F118">
            <v>0</v>
          </cell>
          <cell r="G118">
            <v>0</v>
          </cell>
          <cell r="H118">
            <v>0</v>
          </cell>
          <cell r="I118">
            <v>0</v>
          </cell>
          <cell r="J118">
            <v>0</v>
          </cell>
          <cell r="K118">
            <v>0</v>
          </cell>
          <cell r="L118">
            <v>0</v>
          </cell>
          <cell r="M118">
            <v>0</v>
          </cell>
          <cell r="N118">
            <v>0</v>
          </cell>
          <cell r="O118">
            <v>0</v>
          </cell>
          <cell r="P118">
            <v>0</v>
          </cell>
          <cell r="R118">
            <v>10</v>
          </cell>
          <cell r="S118">
            <v>2.0161290322580645</v>
          </cell>
          <cell r="T118">
            <v>2.061855670103093</v>
          </cell>
          <cell r="U118" t="e">
            <v>#N/A</v>
          </cell>
          <cell r="W118" t="e">
            <v>#N/A</v>
          </cell>
          <cell r="X118" t="e">
            <v>#N/A</v>
          </cell>
          <cell r="Y118" t="e">
            <v>#N/A</v>
          </cell>
          <cell r="AA118" t="e">
            <v>#N/A</v>
          </cell>
          <cell r="AB118" t="e">
            <v>#N/A</v>
          </cell>
          <cell r="AC118" t="e">
            <v>#N/A</v>
          </cell>
          <cell r="AI118" t="e">
            <v>#N/A</v>
          </cell>
          <cell r="AJ118" t="e">
            <v>#N/A</v>
          </cell>
          <cell r="AL118" t="e">
            <v>#N/A</v>
          </cell>
          <cell r="AN118" t="e">
            <v>#N/A</v>
          </cell>
          <cell r="AO118" t="e">
            <v>#N/A</v>
          </cell>
          <cell r="AP118" t="e">
            <v>#N/A</v>
          </cell>
          <cell r="AT118">
            <v>6.5000099999999996</v>
          </cell>
          <cell r="AU118" t="e">
            <v>#N/A</v>
          </cell>
          <cell r="AV118" t="e">
            <v>#N/A</v>
          </cell>
          <cell r="AW118" t="e">
            <v>#N/A</v>
          </cell>
          <cell r="AX118" t="e">
            <v>#N/A</v>
          </cell>
          <cell r="AY118" t="e">
            <v>#N/A</v>
          </cell>
          <cell r="AZ118" t="e">
            <v>#N/A</v>
          </cell>
          <cell r="BF118" t="str">
            <v>0</v>
          </cell>
          <cell r="BG118" t="e">
            <v>#N/A</v>
          </cell>
          <cell r="BH118" t="e">
            <v>#N/A</v>
          </cell>
          <cell r="BI118" t="e">
            <v>#N/A</v>
          </cell>
          <cell r="BJ118" t="e">
            <v>#N/A</v>
          </cell>
          <cell r="BK118" t="e">
            <v>#N/A</v>
          </cell>
          <cell r="BN118" t="e">
            <v>#N/A</v>
          </cell>
          <cell r="BO118" t="e">
            <v>#N/A</v>
          </cell>
          <cell r="BQ118">
            <v>0</v>
          </cell>
          <cell r="BV118" t="e">
            <v>#N/A</v>
          </cell>
          <cell r="BW118" t="e">
            <v>#N/A</v>
          </cell>
          <cell r="BX118" t="e">
            <v>#N/A</v>
          </cell>
          <cell r="BY118" t="e">
            <v>#N/A</v>
          </cell>
          <cell r="CD118" t="e">
            <v>#N/A</v>
          </cell>
          <cell r="CE118" t="e">
            <v>#N/A</v>
          </cell>
          <cell r="CF118" t="e">
            <v>#N/A</v>
          </cell>
          <cell r="CG118" t="e">
            <v>#N/A</v>
          </cell>
          <cell r="CH118">
            <v>0</v>
          </cell>
          <cell r="CI118">
            <v>0</v>
          </cell>
          <cell r="CJ118">
            <v>0</v>
          </cell>
          <cell r="CK118">
            <v>0</v>
          </cell>
          <cell r="CL118">
            <v>0</v>
          </cell>
          <cell r="CM118">
            <v>10</v>
          </cell>
          <cell r="CN118">
            <v>2.0161290322580645</v>
          </cell>
          <cell r="CO118">
            <v>2.061855670103093</v>
          </cell>
          <cell r="CQ118" t="e">
            <v>#N/A</v>
          </cell>
          <cell r="CX118" t="e">
            <v>#N/A</v>
          </cell>
          <cell r="CY118" t="e">
            <v>#N/A</v>
          </cell>
          <cell r="CZ118" t="e">
            <v>#N/A</v>
          </cell>
          <cell r="DA118" t="e">
            <v>#N/A</v>
          </cell>
          <cell r="DC118" t="e">
            <v>#N/A</v>
          </cell>
        </row>
        <row r="119">
          <cell r="A119" t="str">
            <v>Tenancy</v>
          </cell>
          <cell r="B119">
            <v>115</v>
          </cell>
          <cell r="D119">
            <v>0</v>
          </cell>
          <cell r="E119">
            <v>0</v>
          </cell>
          <cell r="F119">
            <v>0</v>
          </cell>
          <cell r="G119">
            <v>0</v>
          </cell>
          <cell r="H119">
            <v>0</v>
          </cell>
          <cell r="I119">
            <v>0</v>
          </cell>
          <cell r="J119">
            <v>0</v>
          </cell>
          <cell r="K119">
            <v>0</v>
          </cell>
          <cell r="L119">
            <v>0</v>
          </cell>
          <cell r="M119">
            <v>0</v>
          </cell>
          <cell r="N119">
            <v>0</v>
          </cell>
          <cell r="O119">
            <v>0</v>
          </cell>
          <cell r="P119">
            <v>0</v>
          </cell>
          <cell r="R119">
            <v>10</v>
          </cell>
          <cell r="S119">
            <v>2.0161290322580645</v>
          </cell>
          <cell r="T119">
            <v>2.061855670103093</v>
          </cell>
          <cell r="U119" t="e">
            <v>#N/A</v>
          </cell>
          <cell r="W119" t="e">
            <v>#N/A</v>
          </cell>
          <cell r="X119" t="e">
            <v>#N/A</v>
          </cell>
          <cell r="Y119" t="e">
            <v>#N/A</v>
          </cell>
          <cell r="AA119" t="e">
            <v>#N/A</v>
          </cell>
          <cell r="AB119" t="e">
            <v>#N/A</v>
          </cell>
          <cell r="AC119" t="e">
            <v>#N/A</v>
          </cell>
          <cell r="AI119" t="e">
            <v>#N/A</v>
          </cell>
          <cell r="AJ119" t="e">
            <v>#N/A</v>
          </cell>
          <cell r="AL119" t="e">
            <v>#N/A</v>
          </cell>
          <cell r="AN119" t="e">
            <v>#N/A</v>
          </cell>
          <cell r="AO119" t="e">
            <v>#N/A</v>
          </cell>
          <cell r="AP119" t="e">
            <v>#N/A</v>
          </cell>
          <cell r="AT119">
            <v>6.5000099999999996</v>
          </cell>
          <cell r="AU119" t="e">
            <v>#N/A</v>
          </cell>
          <cell r="AV119" t="e">
            <v>#N/A</v>
          </cell>
          <cell r="AW119" t="e">
            <v>#N/A</v>
          </cell>
          <cell r="AX119" t="e">
            <v>#N/A</v>
          </cell>
          <cell r="AY119" t="e">
            <v>#N/A</v>
          </cell>
          <cell r="AZ119" t="e">
            <v>#N/A</v>
          </cell>
          <cell r="BF119" t="str">
            <v>0</v>
          </cell>
          <cell r="BG119" t="e">
            <v>#N/A</v>
          </cell>
          <cell r="BH119" t="e">
            <v>#N/A</v>
          </cell>
          <cell r="BI119" t="e">
            <v>#N/A</v>
          </cell>
          <cell r="BJ119" t="e">
            <v>#N/A</v>
          </cell>
          <cell r="BK119" t="e">
            <v>#N/A</v>
          </cell>
          <cell r="BN119" t="e">
            <v>#N/A</v>
          </cell>
          <cell r="BO119" t="e">
            <v>#N/A</v>
          </cell>
          <cell r="BQ119">
            <v>0</v>
          </cell>
          <cell r="BV119" t="e">
            <v>#N/A</v>
          </cell>
          <cell r="BW119" t="e">
            <v>#N/A</v>
          </cell>
          <cell r="BX119" t="e">
            <v>#N/A</v>
          </cell>
          <cell r="BY119" t="e">
            <v>#N/A</v>
          </cell>
          <cell r="CD119" t="e">
            <v>#N/A</v>
          </cell>
          <cell r="CE119" t="e">
            <v>#N/A</v>
          </cell>
          <cell r="CF119" t="e">
            <v>#N/A</v>
          </cell>
          <cell r="CG119" t="e">
            <v>#N/A</v>
          </cell>
          <cell r="CH119">
            <v>0</v>
          </cell>
          <cell r="CI119">
            <v>0</v>
          </cell>
          <cell r="CJ119">
            <v>0</v>
          </cell>
          <cell r="CK119">
            <v>0</v>
          </cell>
          <cell r="CL119">
            <v>0</v>
          </cell>
          <cell r="CM119">
            <v>10</v>
          </cell>
          <cell r="CN119">
            <v>2.0161290322580645</v>
          </cell>
          <cell r="CO119">
            <v>2.061855670103093</v>
          </cell>
          <cell r="CQ119" t="e">
            <v>#N/A</v>
          </cell>
          <cell r="CX119" t="e">
            <v>#N/A</v>
          </cell>
          <cell r="CY119" t="e">
            <v>#N/A</v>
          </cell>
          <cell r="CZ119" t="e">
            <v>#N/A</v>
          </cell>
          <cell r="DA119" t="e">
            <v>#N/A</v>
          </cell>
          <cell r="DC119" t="e">
            <v>#N/A</v>
          </cell>
        </row>
        <row r="120">
          <cell r="A120" t="str">
            <v>Tenancy</v>
          </cell>
          <cell r="B120">
            <v>116</v>
          </cell>
          <cell r="D120">
            <v>0</v>
          </cell>
          <cell r="E120">
            <v>0</v>
          </cell>
          <cell r="F120">
            <v>0</v>
          </cell>
          <cell r="G120">
            <v>0</v>
          </cell>
          <cell r="H120">
            <v>0</v>
          </cell>
          <cell r="I120">
            <v>0</v>
          </cell>
          <cell r="J120">
            <v>0</v>
          </cell>
          <cell r="K120">
            <v>0</v>
          </cell>
          <cell r="L120">
            <v>0</v>
          </cell>
          <cell r="M120">
            <v>0</v>
          </cell>
          <cell r="N120">
            <v>0</v>
          </cell>
          <cell r="O120">
            <v>0</v>
          </cell>
          <cell r="P120">
            <v>0</v>
          </cell>
          <cell r="R120">
            <v>10</v>
          </cell>
          <cell r="S120">
            <v>2.0161290322580645</v>
          </cell>
          <cell r="T120">
            <v>2.061855670103093</v>
          </cell>
          <cell r="U120" t="e">
            <v>#N/A</v>
          </cell>
          <cell r="W120" t="e">
            <v>#N/A</v>
          </cell>
          <cell r="X120" t="e">
            <v>#N/A</v>
          </cell>
          <cell r="Y120" t="e">
            <v>#N/A</v>
          </cell>
          <cell r="AA120" t="e">
            <v>#N/A</v>
          </cell>
          <cell r="AB120" t="e">
            <v>#N/A</v>
          </cell>
          <cell r="AC120" t="e">
            <v>#N/A</v>
          </cell>
          <cell r="AI120" t="e">
            <v>#N/A</v>
          </cell>
          <cell r="AJ120" t="e">
            <v>#N/A</v>
          </cell>
          <cell r="AL120" t="e">
            <v>#N/A</v>
          </cell>
          <cell r="AN120" t="e">
            <v>#N/A</v>
          </cell>
          <cell r="AO120" t="e">
            <v>#N/A</v>
          </cell>
          <cell r="AP120" t="e">
            <v>#N/A</v>
          </cell>
          <cell r="AT120">
            <v>6.5000099999999996</v>
          </cell>
          <cell r="AU120" t="e">
            <v>#N/A</v>
          </cell>
          <cell r="AV120" t="e">
            <v>#N/A</v>
          </cell>
          <cell r="AW120" t="e">
            <v>#N/A</v>
          </cell>
          <cell r="AX120" t="e">
            <v>#N/A</v>
          </cell>
          <cell r="AY120" t="e">
            <v>#N/A</v>
          </cell>
          <cell r="AZ120" t="e">
            <v>#N/A</v>
          </cell>
          <cell r="BF120" t="str">
            <v>0</v>
          </cell>
          <cell r="BG120" t="e">
            <v>#N/A</v>
          </cell>
          <cell r="BH120" t="e">
            <v>#N/A</v>
          </cell>
          <cell r="BI120" t="e">
            <v>#N/A</v>
          </cell>
          <cell r="BJ120" t="e">
            <v>#N/A</v>
          </cell>
          <cell r="BK120" t="e">
            <v>#N/A</v>
          </cell>
          <cell r="BN120" t="e">
            <v>#N/A</v>
          </cell>
          <cell r="BO120" t="e">
            <v>#N/A</v>
          </cell>
          <cell r="BQ120">
            <v>0</v>
          </cell>
          <cell r="BV120" t="e">
            <v>#N/A</v>
          </cell>
          <cell r="BW120" t="e">
            <v>#N/A</v>
          </cell>
          <cell r="BX120" t="e">
            <v>#N/A</v>
          </cell>
          <cell r="BY120" t="e">
            <v>#N/A</v>
          </cell>
          <cell r="CD120" t="e">
            <v>#N/A</v>
          </cell>
          <cell r="CE120" t="e">
            <v>#N/A</v>
          </cell>
          <cell r="CF120" t="e">
            <v>#N/A</v>
          </cell>
          <cell r="CG120" t="e">
            <v>#N/A</v>
          </cell>
          <cell r="CH120">
            <v>0</v>
          </cell>
          <cell r="CI120">
            <v>0</v>
          </cell>
          <cell r="CJ120">
            <v>0</v>
          </cell>
          <cell r="CK120">
            <v>0</v>
          </cell>
          <cell r="CL120">
            <v>0</v>
          </cell>
          <cell r="CM120">
            <v>10</v>
          </cell>
          <cell r="CN120">
            <v>2.0161290322580645</v>
          </cell>
          <cell r="CO120">
            <v>2.061855670103093</v>
          </cell>
          <cell r="CQ120" t="e">
            <v>#N/A</v>
          </cell>
          <cell r="CX120" t="e">
            <v>#N/A</v>
          </cell>
          <cell r="CY120" t="e">
            <v>#N/A</v>
          </cell>
          <cell r="CZ120" t="e">
            <v>#N/A</v>
          </cell>
          <cell r="DA120" t="e">
            <v>#N/A</v>
          </cell>
          <cell r="DC120" t="e">
            <v>#N/A</v>
          </cell>
        </row>
        <row r="121">
          <cell r="A121" t="str">
            <v>Tenancy</v>
          </cell>
          <cell r="B121">
            <v>117</v>
          </cell>
          <cell r="D121">
            <v>0</v>
          </cell>
          <cell r="E121">
            <v>0</v>
          </cell>
          <cell r="F121">
            <v>0</v>
          </cell>
          <cell r="G121">
            <v>0</v>
          </cell>
          <cell r="H121">
            <v>0</v>
          </cell>
          <cell r="I121">
            <v>0</v>
          </cell>
          <cell r="J121">
            <v>0</v>
          </cell>
          <cell r="K121">
            <v>0</v>
          </cell>
          <cell r="L121">
            <v>0</v>
          </cell>
          <cell r="M121">
            <v>0</v>
          </cell>
          <cell r="N121">
            <v>0</v>
          </cell>
          <cell r="O121">
            <v>0</v>
          </cell>
          <cell r="P121">
            <v>0</v>
          </cell>
          <cell r="R121">
            <v>10</v>
          </cell>
          <cell r="S121">
            <v>2.0161290322580645</v>
          </cell>
          <cell r="T121">
            <v>2.061855670103093</v>
          </cell>
          <cell r="U121" t="e">
            <v>#N/A</v>
          </cell>
          <cell r="W121" t="e">
            <v>#N/A</v>
          </cell>
          <cell r="X121" t="e">
            <v>#N/A</v>
          </cell>
          <cell r="Y121" t="e">
            <v>#N/A</v>
          </cell>
          <cell r="AA121" t="e">
            <v>#N/A</v>
          </cell>
          <cell r="AB121" t="e">
            <v>#N/A</v>
          </cell>
          <cell r="AC121" t="e">
            <v>#N/A</v>
          </cell>
          <cell r="AI121" t="e">
            <v>#N/A</v>
          </cell>
          <cell r="AJ121" t="e">
            <v>#N/A</v>
          </cell>
          <cell r="AL121" t="e">
            <v>#N/A</v>
          </cell>
          <cell r="AN121" t="e">
            <v>#N/A</v>
          </cell>
          <cell r="AO121" t="e">
            <v>#N/A</v>
          </cell>
          <cell r="AP121" t="e">
            <v>#N/A</v>
          </cell>
          <cell r="AT121">
            <v>6.5000099999999996</v>
          </cell>
          <cell r="AU121" t="e">
            <v>#N/A</v>
          </cell>
          <cell r="AV121" t="e">
            <v>#N/A</v>
          </cell>
          <cell r="AW121" t="e">
            <v>#N/A</v>
          </cell>
          <cell r="AX121" t="e">
            <v>#N/A</v>
          </cell>
          <cell r="AY121" t="e">
            <v>#N/A</v>
          </cell>
          <cell r="AZ121" t="e">
            <v>#N/A</v>
          </cell>
          <cell r="BF121" t="str">
            <v>0</v>
          </cell>
          <cell r="BG121" t="e">
            <v>#N/A</v>
          </cell>
          <cell r="BH121" t="e">
            <v>#N/A</v>
          </cell>
          <cell r="BI121" t="e">
            <v>#N/A</v>
          </cell>
          <cell r="BJ121" t="e">
            <v>#N/A</v>
          </cell>
          <cell r="BK121" t="e">
            <v>#N/A</v>
          </cell>
          <cell r="BN121" t="e">
            <v>#N/A</v>
          </cell>
          <cell r="BO121" t="e">
            <v>#N/A</v>
          </cell>
          <cell r="BQ121">
            <v>0</v>
          </cell>
          <cell r="BV121" t="e">
            <v>#N/A</v>
          </cell>
          <cell r="BW121" t="e">
            <v>#N/A</v>
          </cell>
          <cell r="BX121" t="e">
            <v>#N/A</v>
          </cell>
          <cell r="BY121" t="e">
            <v>#N/A</v>
          </cell>
          <cell r="CD121" t="e">
            <v>#N/A</v>
          </cell>
          <cell r="CE121" t="e">
            <v>#N/A</v>
          </cell>
          <cell r="CF121" t="e">
            <v>#N/A</v>
          </cell>
          <cell r="CG121" t="e">
            <v>#N/A</v>
          </cell>
          <cell r="CH121">
            <v>0</v>
          </cell>
          <cell r="CI121">
            <v>0</v>
          </cell>
          <cell r="CJ121">
            <v>0</v>
          </cell>
          <cell r="CK121">
            <v>0</v>
          </cell>
          <cell r="CL121">
            <v>0</v>
          </cell>
          <cell r="CM121">
            <v>10</v>
          </cell>
          <cell r="CN121">
            <v>2.0161290322580645</v>
          </cell>
          <cell r="CO121">
            <v>2.061855670103093</v>
          </cell>
          <cell r="CQ121" t="e">
            <v>#N/A</v>
          </cell>
          <cell r="CX121" t="e">
            <v>#N/A</v>
          </cell>
          <cell r="CY121" t="e">
            <v>#N/A</v>
          </cell>
          <cell r="CZ121" t="e">
            <v>#N/A</v>
          </cell>
          <cell r="DA121" t="e">
            <v>#N/A</v>
          </cell>
          <cell r="DC121" t="e">
            <v>#N/A</v>
          </cell>
        </row>
        <row r="122">
          <cell r="A122" t="str">
            <v>Tenancy</v>
          </cell>
          <cell r="B122">
            <v>118</v>
          </cell>
          <cell r="D122">
            <v>0</v>
          </cell>
          <cell r="E122">
            <v>0</v>
          </cell>
          <cell r="F122">
            <v>0</v>
          </cell>
          <cell r="G122">
            <v>0</v>
          </cell>
          <cell r="H122">
            <v>0</v>
          </cell>
          <cell r="I122">
            <v>0</v>
          </cell>
          <cell r="J122">
            <v>0</v>
          </cell>
          <cell r="K122">
            <v>0</v>
          </cell>
          <cell r="L122">
            <v>0</v>
          </cell>
          <cell r="M122">
            <v>0</v>
          </cell>
          <cell r="N122">
            <v>0</v>
          </cell>
          <cell r="O122">
            <v>0</v>
          </cell>
          <cell r="P122">
            <v>0</v>
          </cell>
          <cell r="R122">
            <v>10</v>
          </cell>
          <cell r="S122">
            <v>2.0161290322580645</v>
          </cell>
          <cell r="T122">
            <v>2.061855670103093</v>
          </cell>
          <cell r="U122" t="e">
            <v>#N/A</v>
          </cell>
          <cell r="W122" t="e">
            <v>#N/A</v>
          </cell>
          <cell r="X122" t="e">
            <v>#N/A</v>
          </cell>
          <cell r="Y122" t="e">
            <v>#N/A</v>
          </cell>
          <cell r="AA122" t="e">
            <v>#N/A</v>
          </cell>
          <cell r="AB122" t="e">
            <v>#N/A</v>
          </cell>
          <cell r="AC122" t="e">
            <v>#N/A</v>
          </cell>
          <cell r="AI122" t="e">
            <v>#N/A</v>
          </cell>
          <cell r="AJ122" t="e">
            <v>#N/A</v>
          </cell>
          <cell r="AL122" t="e">
            <v>#N/A</v>
          </cell>
          <cell r="AN122" t="e">
            <v>#N/A</v>
          </cell>
          <cell r="AO122" t="e">
            <v>#N/A</v>
          </cell>
          <cell r="AP122" t="e">
            <v>#N/A</v>
          </cell>
          <cell r="AT122">
            <v>6.5000099999999996</v>
          </cell>
          <cell r="AU122" t="e">
            <v>#N/A</v>
          </cell>
          <cell r="AV122" t="e">
            <v>#N/A</v>
          </cell>
          <cell r="AW122" t="e">
            <v>#N/A</v>
          </cell>
          <cell r="AX122" t="e">
            <v>#N/A</v>
          </cell>
          <cell r="AY122" t="e">
            <v>#N/A</v>
          </cell>
          <cell r="AZ122" t="e">
            <v>#N/A</v>
          </cell>
          <cell r="BF122" t="str">
            <v>0</v>
          </cell>
          <cell r="BG122" t="e">
            <v>#N/A</v>
          </cell>
          <cell r="BH122" t="e">
            <v>#N/A</v>
          </cell>
          <cell r="BI122" t="e">
            <v>#N/A</v>
          </cell>
          <cell r="BJ122" t="e">
            <v>#N/A</v>
          </cell>
          <cell r="BK122" t="e">
            <v>#N/A</v>
          </cell>
          <cell r="BN122" t="e">
            <v>#N/A</v>
          </cell>
          <cell r="BO122" t="e">
            <v>#N/A</v>
          </cell>
          <cell r="BQ122">
            <v>0</v>
          </cell>
          <cell r="BV122" t="e">
            <v>#N/A</v>
          </cell>
          <cell r="BW122" t="e">
            <v>#N/A</v>
          </cell>
          <cell r="BX122" t="e">
            <v>#N/A</v>
          </cell>
          <cell r="BY122" t="e">
            <v>#N/A</v>
          </cell>
          <cell r="CD122" t="e">
            <v>#N/A</v>
          </cell>
          <cell r="CE122" t="e">
            <v>#N/A</v>
          </cell>
          <cell r="CF122" t="e">
            <v>#N/A</v>
          </cell>
          <cell r="CG122" t="e">
            <v>#N/A</v>
          </cell>
          <cell r="CH122">
            <v>0</v>
          </cell>
          <cell r="CI122">
            <v>0</v>
          </cell>
          <cell r="CJ122">
            <v>0</v>
          </cell>
          <cell r="CK122">
            <v>0</v>
          </cell>
          <cell r="CL122">
            <v>0</v>
          </cell>
          <cell r="CM122">
            <v>10</v>
          </cell>
          <cell r="CN122">
            <v>2.0161290322580645</v>
          </cell>
          <cell r="CO122">
            <v>2.061855670103093</v>
          </cell>
          <cell r="CQ122" t="e">
            <v>#N/A</v>
          </cell>
          <cell r="CX122" t="e">
            <v>#N/A</v>
          </cell>
          <cell r="CY122" t="e">
            <v>#N/A</v>
          </cell>
          <cell r="CZ122" t="e">
            <v>#N/A</v>
          </cell>
          <cell r="DA122" t="e">
            <v>#N/A</v>
          </cell>
          <cell r="DC122" t="e">
            <v>#N/A</v>
          </cell>
        </row>
        <row r="123">
          <cell r="A123" t="str">
            <v>Tenancy</v>
          </cell>
          <cell r="B123">
            <v>119</v>
          </cell>
          <cell r="D123">
            <v>0</v>
          </cell>
          <cell r="E123">
            <v>0</v>
          </cell>
          <cell r="F123">
            <v>0</v>
          </cell>
          <cell r="G123">
            <v>0</v>
          </cell>
          <cell r="H123">
            <v>0</v>
          </cell>
          <cell r="I123">
            <v>0</v>
          </cell>
          <cell r="J123">
            <v>0</v>
          </cell>
          <cell r="K123">
            <v>0</v>
          </cell>
          <cell r="L123">
            <v>0</v>
          </cell>
          <cell r="M123">
            <v>0</v>
          </cell>
          <cell r="N123">
            <v>0</v>
          </cell>
          <cell r="O123">
            <v>0</v>
          </cell>
          <cell r="P123">
            <v>0</v>
          </cell>
          <cell r="R123">
            <v>10</v>
          </cell>
          <cell r="S123">
            <v>2.0161290322580645</v>
          </cell>
          <cell r="T123">
            <v>2.061855670103093</v>
          </cell>
          <cell r="U123" t="e">
            <v>#N/A</v>
          </cell>
          <cell r="W123" t="e">
            <v>#N/A</v>
          </cell>
          <cell r="X123" t="e">
            <v>#N/A</v>
          </cell>
          <cell r="Y123" t="e">
            <v>#N/A</v>
          </cell>
          <cell r="AA123" t="e">
            <v>#N/A</v>
          </cell>
          <cell r="AB123" t="e">
            <v>#N/A</v>
          </cell>
          <cell r="AC123" t="e">
            <v>#N/A</v>
          </cell>
          <cell r="AI123" t="e">
            <v>#N/A</v>
          </cell>
          <cell r="AJ123" t="e">
            <v>#N/A</v>
          </cell>
          <cell r="AL123" t="e">
            <v>#N/A</v>
          </cell>
          <cell r="AN123" t="e">
            <v>#N/A</v>
          </cell>
          <cell r="AO123" t="e">
            <v>#N/A</v>
          </cell>
          <cell r="AP123" t="e">
            <v>#N/A</v>
          </cell>
          <cell r="AT123">
            <v>6.5000099999999996</v>
          </cell>
          <cell r="AU123" t="e">
            <v>#N/A</v>
          </cell>
          <cell r="AV123" t="e">
            <v>#N/A</v>
          </cell>
          <cell r="AW123" t="e">
            <v>#N/A</v>
          </cell>
          <cell r="AX123" t="e">
            <v>#N/A</v>
          </cell>
          <cell r="AY123" t="e">
            <v>#N/A</v>
          </cell>
          <cell r="AZ123" t="e">
            <v>#N/A</v>
          </cell>
          <cell r="BF123" t="str">
            <v>0</v>
          </cell>
          <cell r="BG123" t="e">
            <v>#N/A</v>
          </cell>
          <cell r="BH123" t="e">
            <v>#N/A</v>
          </cell>
          <cell r="BI123" t="e">
            <v>#N/A</v>
          </cell>
          <cell r="BJ123" t="e">
            <v>#N/A</v>
          </cell>
          <cell r="BK123" t="e">
            <v>#N/A</v>
          </cell>
          <cell r="BN123" t="e">
            <v>#N/A</v>
          </cell>
          <cell r="BO123" t="e">
            <v>#N/A</v>
          </cell>
          <cell r="BQ123">
            <v>0</v>
          </cell>
          <cell r="BV123" t="e">
            <v>#N/A</v>
          </cell>
          <cell r="BW123" t="e">
            <v>#N/A</v>
          </cell>
          <cell r="BX123" t="e">
            <v>#N/A</v>
          </cell>
          <cell r="BY123" t="e">
            <v>#N/A</v>
          </cell>
          <cell r="CD123" t="e">
            <v>#N/A</v>
          </cell>
          <cell r="CE123" t="e">
            <v>#N/A</v>
          </cell>
          <cell r="CF123" t="e">
            <v>#N/A</v>
          </cell>
          <cell r="CG123" t="e">
            <v>#N/A</v>
          </cell>
          <cell r="CH123">
            <v>0</v>
          </cell>
          <cell r="CI123">
            <v>0</v>
          </cell>
          <cell r="CJ123">
            <v>0</v>
          </cell>
          <cell r="CK123">
            <v>0</v>
          </cell>
          <cell r="CL123">
            <v>0</v>
          </cell>
          <cell r="CM123">
            <v>10</v>
          </cell>
          <cell r="CN123">
            <v>2.0161290322580645</v>
          </cell>
          <cell r="CO123">
            <v>2.061855670103093</v>
          </cell>
          <cell r="CQ123" t="e">
            <v>#N/A</v>
          </cell>
          <cell r="CX123" t="e">
            <v>#N/A</v>
          </cell>
          <cell r="CY123" t="e">
            <v>#N/A</v>
          </cell>
          <cell r="CZ123" t="e">
            <v>#N/A</v>
          </cell>
          <cell r="DA123" t="e">
            <v>#N/A</v>
          </cell>
          <cell r="DC123" t="e">
            <v>#N/A</v>
          </cell>
        </row>
        <row r="124">
          <cell r="A124" t="str">
            <v>Tenancy</v>
          </cell>
          <cell r="B124">
            <v>120</v>
          </cell>
          <cell r="D124">
            <v>0</v>
          </cell>
          <cell r="E124">
            <v>0</v>
          </cell>
          <cell r="F124">
            <v>0</v>
          </cell>
          <cell r="G124">
            <v>0</v>
          </cell>
          <cell r="H124">
            <v>0</v>
          </cell>
          <cell r="I124">
            <v>0</v>
          </cell>
          <cell r="J124">
            <v>0</v>
          </cell>
          <cell r="K124">
            <v>0</v>
          </cell>
          <cell r="L124">
            <v>0</v>
          </cell>
          <cell r="M124">
            <v>0</v>
          </cell>
          <cell r="N124">
            <v>0</v>
          </cell>
          <cell r="O124">
            <v>0</v>
          </cell>
          <cell r="P124">
            <v>0</v>
          </cell>
          <cell r="R124">
            <v>10</v>
          </cell>
          <cell r="S124">
            <v>2.0161290322580645</v>
          </cell>
          <cell r="T124">
            <v>2.061855670103093</v>
          </cell>
          <cell r="U124" t="e">
            <v>#N/A</v>
          </cell>
          <cell r="W124" t="e">
            <v>#N/A</v>
          </cell>
          <cell r="X124" t="e">
            <v>#N/A</v>
          </cell>
          <cell r="Y124" t="e">
            <v>#N/A</v>
          </cell>
          <cell r="AA124" t="e">
            <v>#N/A</v>
          </cell>
          <cell r="AB124" t="e">
            <v>#N/A</v>
          </cell>
          <cell r="AC124" t="e">
            <v>#N/A</v>
          </cell>
          <cell r="AI124" t="e">
            <v>#N/A</v>
          </cell>
          <cell r="AJ124" t="e">
            <v>#N/A</v>
          </cell>
          <cell r="AL124" t="e">
            <v>#N/A</v>
          </cell>
          <cell r="AN124" t="e">
            <v>#N/A</v>
          </cell>
          <cell r="AO124" t="e">
            <v>#N/A</v>
          </cell>
          <cell r="AP124" t="e">
            <v>#N/A</v>
          </cell>
          <cell r="AT124">
            <v>6.5000099999999996</v>
          </cell>
          <cell r="AU124" t="e">
            <v>#N/A</v>
          </cell>
          <cell r="AV124" t="e">
            <v>#N/A</v>
          </cell>
          <cell r="AW124" t="e">
            <v>#N/A</v>
          </cell>
          <cell r="AX124" t="e">
            <v>#N/A</v>
          </cell>
          <cell r="AY124" t="e">
            <v>#N/A</v>
          </cell>
          <cell r="AZ124" t="e">
            <v>#N/A</v>
          </cell>
          <cell r="BF124" t="str">
            <v>0</v>
          </cell>
          <cell r="BG124" t="e">
            <v>#N/A</v>
          </cell>
          <cell r="BH124" t="e">
            <v>#N/A</v>
          </cell>
          <cell r="BI124" t="e">
            <v>#N/A</v>
          </cell>
          <cell r="BJ124" t="e">
            <v>#N/A</v>
          </cell>
          <cell r="BK124" t="e">
            <v>#N/A</v>
          </cell>
          <cell r="BN124" t="e">
            <v>#N/A</v>
          </cell>
          <cell r="BO124" t="e">
            <v>#N/A</v>
          </cell>
          <cell r="BQ124">
            <v>0</v>
          </cell>
          <cell r="BV124" t="e">
            <v>#N/A</v>
          </cell>
          <cell r="BW124" t="e">
            <v>#N/A</v>
          </cell>
          <cell r="BX124" t="e">
            <v>#N/A</v>
          </cell>
          <cell r="BY124" t="e">
            <v>#N/A</v>
          </cell>
          <cell r="CD124" t="e">
            <v>#N/A</v>
          </cell>
          <cell r="CE124" t="e">
            <v>#N/A</v>
          </cell>
          <cell r="CF124" t="e">
            <v>#N/A</v>
          </cell>
          <cell r="CG124" t="e">
            <v>#N/A</v>
          </cell>
          <cell r="CH124">
            <v>0</v>
          </cell>
          <cell r="CI124">
            <v>0</v>
          </cell>
          <cell r="CJ124">
            <v>0</v>
          </cell>
          <cell r="CK124">
            <v>0</v>
          </cell>
          <cell r="CL124">
            <v>0</v>
          </cell>
          <cell r="CM124">
            <v>10</v>
          </cell>
          <cell r="CN124">
            <v>2.0161290322580645</v>
          </cell>
          <cell r="CO124">
            <v>2.061855670103093</v>
          </cell>
          <cell r="CQ124" t="e">
            <v>#N/A</v>
          </cell>
          <cell r="CX124" t="e">
            <v>#N/A</v>
          </cell>
          <cell r="CY124" t="e">
            <v>#N/A</v>
          </cell>
          <cell r="CZ124" t="e">
            <v>#N/A</v>
          </cell>
          <cell r="DA124" t="e">
            <v>#N/A</v>
          </cell>
          <cell r="DC124" t="e">
            <v>#N/A</v>
          </cell>
        </row>
        <row r="125">
          <cell r="A125" t="str">
            <v>Tenancy</v>
          </cell>
          <cell r="B125">
            <v>121</v>
          </cell>
          <cell r="D125">
            <v>0</v>
          </cell>
          <cell r="E125">
            <v>0</v>
          </cell>
          <cell r="F125">
            <v>0</v>
          </cell>
          <cell r="G125">
            <v>0</v>
          </cell>
          <cell r="H125">
            <v>0</v>
          </cell>
          <cell r="I125">
            <v>0</v>
          </cell>
          <cell r="J125">
            <v>0</v>
          </cell>
          <cell r="K125">
            <v>0</v>
          </cell>
          <cell r="L125">
            <v>0</v>
          </cell>
          <cell r="M125">
            <v>0</v>
          </cell>
          <cell r="N125">
            <v>0</v>
          </cell>
          <cell r="O125">
            <v>0</v>
          </cell>
          <cell r="P125">
            <v>0</v>
          </cell>
          <cell r="R125">
            <v>10</v>
          </cell>
          <cell r="S125">
            <v>2.0161290322580645</v>
          </cell>
          <cell r="T125">
            <v>2.061855670103093</v>
          </cell>
          <cell r="U125" t="e">
            <v>#N/A</v>
          </cell>
          <cell r="W125" t="e">
            <v>#N/A</v>
          </cell>
          <cell r="X125" t="e">
            <v>#N/A</v>
          </cell>
          <cell r="Y125" t="e">
            <v>#N/A</v>
          </cell>
          <cell r="AA125" t="e">
            <v>#N/A</v>
          </cell>
          <cell r="AB125" t="e">
            <v>#N/A</v>
          </cell>
          <cell r="AC125" t="e">
            <v>#N/A</v>
          </cell>
          <cell r="AI125" t="e">
            <v>#N/A</v>
          </cell>
          <cell r="AJ125" t="e">
            <v>#N/A</v>
          </cell>
          <cell r="AL125" t="e">
            <v>#N/A</v>
          </cell>
          <cell r="AN125" t="e">
            <v>#N/A</v>
          </cell>
          <cell r="AO125" t="e">
            <v>#N/A</v>
          </cell>
          <cell r="AP125" t="e">
            <v>#N/A</v>
          </cell>
          <cell r="AT125">
            <v>6.5000099999999996</v>
          </cell>
          <cell r="AU125" t="e">
            <v>#N/A</v>
          </cell>
          <cell r="AV125" t="e">
            <v>#N/A</v>
          </cell>
          <cell r="AW125" t="e">
            <v>#N/A</v>
          </cell>
          <cell r="AX125" t="e">
            <v>#N/A</v>
          </cell>
          <cell r="AY125" t="e">
            <v>#N/A</v>
          </cell>
          <cell r="AZ125" t="e">
            <v>#N/A</v>
          </cell>
          <cell r="BF125" t="str">
            <v>0</v>
          </cell>
          <cell r="BG125" t="e">
            <v>#N/A</v>
          </cell>
          <cell r="BH125" t="e">
            <v>#N/A</v>
          </cell>
          <cell r="BI125" t="e">
            <v>#N/A</v>
          </cell>
          <cell r="BJ125" t="e">
            <v>#N/A</v>
          </cell>
          <cell r="BK125" t="e">
            <v>#N/A</v>
          </cell>
          <cell r="BN125" t="e">
            <v>#N/A</v>
          </cell>
          <cell r="BO125" t="e">
            <v>#N/A</v>
          </cell>
          <cell r="BQ125">
            <v>0</v>
          </cell>
          <cell r="BV125" t="e">
            <v>#N/A</v>
          </cell>
          <cell r="BW125" t="e">
            <v>#N/A</v>
          </cell>
          <cell r="BX125" t="e">
            <v>#N/A</v>
          </cell>
          <cell r="BY125" t="e">
            <v>#N/A</v>
          </cell>
          <cell r="CD125" t="e">
            <v>#N/A</v>
          </cell>
          <cell r="CE125" t="e">
            <v>#N/A</v>
          </cell>
          <cell r="CF125" t="e">
            <v>#N/A</v>
          </cell>
          <cell r="CG125" t="e">
            <v>#N/A</v>
          </cell>
          <cell r="CH125">
            <v>0</v>
          </cell>
          <cell r="CI125">
            <v>0</v>
          </cell>
          <cell r="CJ125">
            <v>0</v>
          </cell>
          <cell r="CK125">
            <v>0</v>
          </cell>
          <cell r="CL125">
            <v>0</v>
          </cell>
          <cell r="CM125">
            <v>10</v>
          </cell>
          <cell r="CN125">
            <v>2.0161290322580645</v>
          </cell>
          <cell r="CO125">
            <v>2.061855670103093</v>
          </cell>
          <cell r="CQ125" t="e">
            <v>#N/A</v>
          </cell>
          <cell r="CX125" t="e">
            <v>#N/A</v>
          </cell>
          <cell r="CY125" t="e">
            <v>#N/A</v>
          </cell>
          <cell r="CZ125" t="e">
            <v>#N/A</v>
          </cell>
          <cell r="DA125" t="e">
            <v>#N/A</v>
          </cell>
          <cell r="DC125" t="e">
            <v>#N/A</v>
          </cell>
        </row>
        <row r="126">
          <cell r="A126" t="str">
            <v>Tenancy</v>
          </cell>
          <cell r="B126">
            <v>122</v>
          </cell>
          <cell r="D126">
            <v>0</v>
          </cell>
          <cell r="E126">
            <v>0</v>
          </cell>
          <cell r="F126">
            <v>0</v>
          </cell>
          <cell r="G126">
            <v>0</v>
          </cell>
          <cell r="H126">
            <v>0</v>
          </cell>
          <cell r="I126">
            <v>0</v>
          </cell>
          <cell r="J126">
            <v>0</v>
          </cell>
          <cell r="K126">
            <v>0</v>
          </cell>
          <cell r="L126">
            <v>0</v>
          </cell>
          <cell r="M126">
            <v>0</v>
          </cell>
          <cell r="N126">
            <v>0</v>
          </cell>
          <cell r="O126">
            <v>0</v>
          </cell>
          <cell r="P126">
            <v>0</v>
          </cell>
          <cell r="R126">
            <v>10</v>
          </cell>
          <cell r="S126">
            <v>2.0161290322580645</v>
          </cell>
          <cell r="T126">
            <v>2.061855670103093</v>
          </cell>
          <cell r="U126" t="e">
            <v>#N/A</v>
          </cell>
          <cell r="W126" t="e">
            <v>#N/A</v>
          </cell>
          <cell r="X126" t="e">
            <v>#N/A</v>
          </cell>
          <cell r="Y126" t="e">
            <v>#N/A</v>
          </cell>
          <cell r="AA126" t="e">
            <v>#N/A</v>
          </cell>
          <cell r="AB126" t="e">
            <v>#N/A</v>
          </cell>
          <cell r="AC126" t="e">
            <v>#N/A</v>
          </cell>
          <cell r="AI126" t="e">
            <v>#N/A</v>
          </cell>
          <cell r="AJ126" t="e">
            <v>#N/A</v>
          </cell>
          <cell r="AL126" t="e">
            <v>#N/A</v>
          </cell>
          <cell r="AN126" t="e">
            <v>#N/A</v>
          </cell>
          <cell r="AO126" t="e">
            <v>#N/A</v>
          </cell>
          <cell r="AP126" t="e">
            <v>#N/A</v>
          </cell>
          <cell r="AT126">
            <v>6.5000099999999996</v>
          </cell>
          <cell r="AU126" t="e">
            <v>#N/A</v>
          </cell>
          <cell r="AV126" t="e">
            <v>#N/A</v>
          </cell>
          <cell r="AW126" t="e">
            <v>#N/A</v>
          </cell>
          <cell r="AX126" t="e">
            <v>#N/A</v>
          </cell>
          <cell r="AY126" t="e">
            <v>#N/A</v>
          </cell>
          <cell r="AZ126" t="e">
            <v>#N/A</v>
          </cell>
          <cell r="BF126" t="str">
            <v>0</v>
          </cell>
          <cell r="BG126" t="e">
            <v>#N/A</v>
          </cell>
          <cell r="BH126" t="e">
            <v>#N/A</v>
          </cell>
          <cell r="BI126" t="e">
            <v>#N/A</v>
          </cell>
          <cell r="BJ126" t="e">
            <v>#N/A</v>
          </cell>
          <cell r="BK126" t="e">
            <v>#N/A</v>
          </cell>
          <cell r="BN126" t="e">
            <v>#N/A</v>
          </cell>
          <cell r="BO126" t="e">
            <v>#N/A</v>
          </cell>
          <cell r="BQ126">
            <v>0</v>
          </cell>
          <cell r="BV126" t="e">
            <v>#N/A</v>
          </cell>
          <cell r="BW126" t="e">
            <v>#N/A</v>
          </cell>
          <cell r="BX126" t="e">
            <v>#N/A</v>
          </cell>
          <cell r="BY126" t="e">
            <v>#N/A</v>
          </cell>
          <cell r="CD126" t="e">
            <v>#N/A</v>
          </cell>
          <cell r="CE126" t="e">
            <v>#N/A</v>
          </cell>
          <cell r="CF126" t="e">
            <v>#N/A</v>
          </cell>
          <cell r="CG126" t="e">
            <v>#N/A</v>
          </cell>
          <cell r="CH126">
            <v>0</v>
          </cell>
          <cell r="CI126">
            <v>0</v>
          </cell>
          <cell r="CJ126">
            <v>0</v>
          </cell>
          <cell r="CK126">
            <v>0</v>
          </cell>
          <cell r="CL126">
            <v>0</v>
          </cell>
          <cell r="CM126">
            <v>10</v>
          </cell>
          <cell r="CN126">
            <v>2.0161290322580645</v>
          </cell>
          <cell r="CO126">
            <v>2.061855670103093</v>
          </cell>
          <cell r="CQ126" t="e">
            <v>#N/A</v>
          </cell>
          <cell r="CX126" t="e">
            <v>#N/A</v>
          </cell>
          <cell r="CY126" t="e">
            <v>#N/A</v>
          </cell>
          <cell r="CZ126" t="e">
            <v>#N/A</v>
          </cell>
          <cell r="DA126" t="e">
            <v>#N/A</v>
          </cell>
          <cell r="DC126" t="e">
            <v>#N/A</v>
          </cell>
        </row>
        <row r="127">
          <cell r="A127" t="str">
            <v>Tenancy</v>
          </cell>
          <cell r="B127">
            <v>123</v>
          </cell>
          <cell r="D127">
            <v>0</v>
          </cell>
          <cell r="E127">
            <v>0</v>
          </cell>
          <cell r="F127">
            <v>0</v>
          </cell>
          <cell r="G127">
            <v>0</v>
          </cell>
          <cell r="H127">
            <v>0</v>
          </cell>
          <cell r="I127">
            <v>0</v>
          </cell>
          <cell r="J127">
            <v>0</v>
          </cell>
          <cell r="K127">
            <v>0</v>
          </cell>
          <cell r="L127">
            <v>0</v>
          </cell>
          <cell r="M127">
            <v>0</v>
          </cell>
          <cell r="N127">
            <v>0</v>
          </cell>
          <cell r="O127">
            <v>0</v>
          </cell>
          <cell r="P127">
            <v>0</v>
          </cell>
          <cell r="R127">
            <v>10</v>
          </cell>
          <cell r="S127">
            <v>2.0161290322580645</v>
          </cell>
          <cell r="T127">
            <v>2.061855670103093</v>
          </cell>
          <cell r="U127" t="e">
            <v>#N/A</v>
          </cell>
          <cell r="W127" t="e">
            <v>#N/A</v>
          </cell>
          <cell r="X127" t="e">
            <v>#N/A</v>
          </cell>
          <cell r="Y127" t="e">
            <v>#N/A</v>
          </cell>
          <cell r="AA127" t="e">
            <v>#N/A</v>
          </cell>
          <cell r="AB127" t="e">
            <v>#N/A</v>
          </cell>
          <cell r="AC127" t="e">
            <v>#N/A</v>
          </cell>
          <cell r="AI127" t="e">
            <v>#N/A</v>
          </cell>
          <cell r="AJ127" t="e">
            <v>#N/A</v>
          </cell>
          <cell r="AL127" t="e">
            <v>#N/A</v>
          </cell>
          <cell r="AN127" t="e">
            <v>#N/A</v>
          </cell>
          <cell r="AO127" t="e">
            <v>#N/A</v>
          </cell>
          <cell r="AP127" t="e">
            <v>#N/A</v>
          </cell>
          <cell r="AT127">
            <v>6.5000099999999996</v>
          </cell>
          <cell r="AU127" t="e">
            <v>#N/A</v>
          </cell>
          <cell r="AV127" t="e">
            <v>#N/A</v>
          </cell>
          <cell r="AW127" t="e">
            <v>#N/A</v>
          </cell>
          <cell r="AX127" t="e">
            <v>#N/A</v>
          </cell>
          <cell r="AY127" t="e">
            <v>#N/A</v>
          </cell>
          <cell r="AZ127" t="e">
            <v>#N/A</v>
          </cell>
          <cell r="BF127" t="str">
            <v>0</v>
          </cell>
          <cell r="BG127" t="e">
            <v>#N/A</v>
          </cell>
          <cell r="BH127" t="e">
            <v>#N/A</v>
          </cell>
          <cell r="BI127" t="e">
            <v>#N/A</v>
          </cell>
          <cell r="BJ127" t="e">
            <v>#N/A</v>
          </cell>
          <cell r="BK127" t="e">
            <v>#N/A</v>
          </cell>
          <cell r="BN127" t="e">
            <v>#N/A</v>
          </cell>
          <cell r="BO127" t="e">
            <v>#N/A</v>
          </cell>
          <cell r="BQ127">
            <v>0</v>
          </cell>
          <cell r="BV127" t="e">
            <v>#N/A</v>
          </cell>
          <cell r="BW127" t="e">
            <v>#N/A</v>
          </cell>
          <cell r="BX127" t="e">
            <v>#N/A</v>
          </cell>
          <cell r="BY127" t="e">
            <v>#N/A</v>
          </cell>
          <cell r="CD127" t="e">
            <v>#N/A</v>
          </cell>
          <cell r="CE127" t="e">
            <v>#N/A</v>
          </cell>
          <cell r="CF127" t="e">
            <v>#N/A</v>
          </cell>
          <cell r="CG127" t="e">
            <v>#N/A</v>
          </cell>
          <cell r="CH127">
            <v>0</v>
          </cell>
          <cell r="CI127">
            <v>0</v>
          </cell>
          <cell r="CJ127">
            <v>0</v>
          </cell>
          <cell r="CK127">
            <v>0</v>
          </cell>
          <cell r="CL127">
            <v>0</v>
          </cell>
          <cell r="CM127">
            <v>10</v>
          </cell>
          <cell r="CN127">
            <v>2.0161290322580645</v>
          </cell>
          <cell r="CO127">
            <v>2.061855670103093</v>
          </cell>
          <cell r="CQ127" t="e">
            <v>#N/A</v>
          </cell>
          <cell r="CX127" t="e">
            <v>#N/A</v>
          </cell>
          <cell r="CY127" t="e">
            <v>#N/A</v>
          </cell>
          <cell r="CZ127" t="e">
            <v>#N/A</v>
          </cell>
          <cell r="DA127" t="e">
            <v>#N/A</v>
          </cell>
          <cell r="DC127" t="e">
            <v>#N/A</v>
          </cell>
        </row>
        <row r="128">
          <cell r="A128" t="str">
            <v>Tenancy</v>
          </cell>
          <cell r="B128">
            <v>124</v>
          </cell>
          <cell r="D128">
            <v>0</v>
          </cell>
          <cell r="E128">
            <v>0</v>
          </cell>
          <cell r="F128">
            <v>0</v>
          </cell>
          <cell r="G128">
            <v>0</v>
          </cell>
          <cell r="H128">
            <v>0</v>
          </cell>
          <cell r="I128">
            <v>0</v>
          </cell>
          <cell r="J128">
            <v>0</v>
          </cell>
          <cell r="K128">
            <v>0</v>
          </cell>
          <cell r="L128">
            <v>0</v>
          </cell>
          <cell r="M128">
            <v>0</v>
          </cell>
          <cell r="N128">
            <v>0</v>
          </cell>
          <cell r="O128">
            <v>0</v>
          </cell>
          <cell r="P128">
            <v>0</v>
          </cell>
          <cell r="R128">
            <v>10</v>
          </cell>
          <cell r="S128">
            <v>2.0161290322580645</v>
          </cell>
          <cell r="T128">
            <v>2.061855670103093</v>
          </cell>
          <cell r="U128" t="e">
            <v>#N/A</v>
          </cell>
          <cell r="W128" t="e">
            <v>#N/A</v>
          </cell>
          <cell r="X128" t="e">
            <v>#N/A</v>
          </cell>
          <cell r="Y128" t="e">
            <v>#N/A</v>
          </cell>
          <cell r="AA128" t="e">
            <v>#N/A</v>
          </cell>
          <cell r="AB128" t="e">
            <v>#N/A</v>
          </cell>
          <cell r="AC128" t="e">
            <v>#N/A</v>
          </cell>
          <cell r="AI128" t="e">
            <v>#N/A</v>
          </cell>
          <cell r="AJ128" t="e">
            <v>#N/A</v>
          </cell>
          <cell r="AL128" t="e">
            <v>#N/A</v>
          </cell>
          <cell r="AN128" t="e">
            <v>#N/A</v>
          </cell>
          <cell r="AO128" t="e">
            <v>#N/A</v>
          </cell>
          <cell r="AP128" t="e">
            <v>#N/A</v>
          </cell>
          <cell r="AT128">
            <v>6.5000099999999996</v>
          </cell>
          <cell r="AU128" t="e">
            <v>#N/A</v>
          </cell>
          <cell r="AV128" t="e">
            <v>#N/A</v>
          </cell>
          <cell r="AW128" t="e">
            <v>#N/A</v>
          </cell>
          <cell r="AX128" t="e">
            <v>#N/A</v>
          </cell>
          <cell r="AY128" t="e">
            <v>#N/A</v>
          </cell>
          <cell r="AZ128" t="e">
            <v>#N/A</v>
          </cell>
          <cell r="BF128" t="str">
            <v>0</v>
          </cell>
          <cell r="BG128" t="e">
            <v>#N/A</v>
          </cell>
          <cell r="BH128" t="e">
            <v>#N/A</v>
          </cell>
          <cell r="BI128" t="e">
            <v>#N/A</v>
          </cell>
          <cell r="BJ128" t="e">
            <v>#N/A</v>
          </cell>
          <cell r="BK128" t="e">
            <v>#N/A</v>
          </cell>
          <cell r="BN128" t="e">
            <v>#N/A</v>
          </cell>
          <cell r="BO128" t="e">
            <v>#N/A</v>
          </cell>
          <cell r="BQ128">
            <v>0</v>
          </cell>
          <cell r="BV128" t="e">
            <v>#N/A</v>
          </cell>
          <cell r="BW128" t="e">
            <v>#N/A</v>
          </cell>
          <cell r="BX128" t="e">
            <v>#N/A</v>
          </cell>
          <cell r="BY128" t="e">
            <v>#N/A</v>
          </cell>
          <cell r="CD128" t="e">
            <v>#N/A</v>
          </cell>
          <cell r="CE128" t="e">
            <v>#N/A</v>
          </cell>
          <cell r="CF128" t="e">
            <v>#N/A</v>
          </cell>
          <cell r="CG128" t="e">
            <v>#N/A</v>
          </cell>
          <cell r="CH128">
            <v>0</v>
          </cell>
          <cell r="CI128">
            <v>0</v>
          </cell>
          <cell r="CJ128">
            <v>0</v>
          </cell>
          <cell r="CK128">
            <v>0</v>
          </cell>
          <cell r="CL128">
            <v>0</v>
          </cell>
          <cell r="CM128">
            <v>10</v>
          </cell>
          <cell r="CN128">
            <v>2.0161290322580645</v>
          </cell>
          <cell r="CO128">
            <v>2.061855670103093</v>
          </cell>
          <cell r="CQ128" t="e">
            <v>#N/A</v>
          </cell>
          <cell r="CX128" t="e">
            <v>#N/A</v>
          </cell>
          <cell r="CY128" t="e">
            <v>#N/A</v>
          </cell>
          <cell r="CZ128" t="e">
            <v>#N/A</v>
          </cell>
          <cell r="DA128" t="e">
            <v>#N/A</v>
          </cell>
          <cell r="DC128" t="e">
            <v>#N/A</v>
          </cell>
        </row>
        <row r="129">
          <cell r="A129" t="str">
            <v>Tenancy</v>
          </cell>
          <cell r="B129">
            <v>125</v>
          </cell>
          <cell r="D129">
            <v>0</v>
          </cell>
          <cell r="E129">
            <v>0</v>
          </cell>
          <cell r="F129">
            <v>0</v>
          </cell>
          <cell r="G129">
            <v>0</v>
          </cell>
          <cell r="H129">
            <v>0</v>
          </cell>
          <cell r="I129">
            <v>0</v>
          </cell>
          <cell r="J129">
            <v>0</v>
          </cell>
          <cell r="K129">
            <v>0</v>
          </cell>
          <cell r="L129">
            <v>0</v>
          </cell>
          <cell r="M129">
            <v>0</v>
          </cell>
          <cell r="N129">
            <v>0</v>
          </cell>
          <cell r="O129">
            <v>0</v>
          </cell>
          <cell r="P129">
            <v>0</v>
          </cell>
          <cell r="R129">
            <v>10</v>
          </cell>
          <cell r="S129">
            <v>2.0161290322580645</v>
          </cell>
          <cell r="T129">
            <v>2.061855670103093</v>
          </cell>
          <cell r="U129" t="e">
            <v>#N/A</v>
          </cell>
          <cell r="W129" t="e">
            <v>#N/A</v>
          </cell>
          <cell r="X129" t="e">
            <v>#N/A</v>
          </cell>
          <cell r="Y129" t="e">
            <v>#N/A</v>
          </cell>
          <cell r="AA129" t="e">
            <v>#N/A</v>
          </cell>
          <cell r="AB129" t="e">
            <v>#N/A</v>
          </cell>
          <cell r="AC129" t="e">
            <v>#N/A</v>
          </cell>
          <cell r="AI129" t="e">
            <v>#N/A</v>
          </cell>
          <cell r="AJ129" t="e">
            <v>#N/A</v>
          </cell>
          <cell r="AL129" t="e">
            <v>#N/A</v>
          </cell>
          <cell r="AN129" t="e">
            <v>#N/A</v>
          </cell>
          <cell r="AO129" t="e">
            <v>#N/A</v>
          </cell>
          <cell r="AP129" t="e">
            <v>#N/A</v>
          </cell>
          <cell r="AT129">
            <v>6.5000099999999996</v>
          </cell>
          <cell r="AU129" t="e">
            <v>#N/A</v>
          </cell>
          <cell r="AV129" t="e">
            <v>#N/A</v>
          </cell>
          <cell r="AW129" t="e">
            <v>#N/A</v>
          </cell>
          <cell r="AX129" t="e">
            <v>#N/A</v>
          </cell>
          <cell r="AY129" t="e">
            <v>#N/A</v>
          </cell>
          <cell r="AZ129" t="e">
            <v>#N/A</v>
          </cell>
          <cell r="BF129" t="str">
            <v>0</v>
          </cell>
          <cell r="BG129" t="e">
            <v>#N/A</v>
          </cell>
          <cell r="BH129" t="e">
            <v>#N/A</v>
          </cell>
          <cell r="BI129" t="e">
            <v>#N/A</v>
          </cell>
          <cell r="BJ129" t="e">
            <v>#N/A</v>
          </cell>
          <cell r="BK129" t="e">
            <v>#N/A</v>
          </cell>
          <cell r="BN129" t="e">
            <v>#N/A</v>
          </cell>
          <cell r="BO129" t="e">
            <v>#N/A</v>
          </cell>
          <cell r="BQ129">
            <v>0</v>
          </cell>
          <cell r="BV129" t="e">
            <v>#N/A</v>
          </cell>
          <cell r="BW129" t="e">
            <v>#N/A</v>
          </cell>
          <cell r="BX129" t="e">
            <v>#N/A</v>
          </cell>
          <cell r="BY129" t="e">
            <v>#N/A</v>
          </cell>
          <cell r="CD129" t="e">
            <v>#N/A</v>
          </cell>
          <cell r="CE129" t="e">
            <v>#N/A</v>
          </cell>
          <cell r="CF129" t="e">
            <v>#N/A</v>
          </cell>
          <cell r="CG129" t="e">
            <v>#N/A</v>
          </cell>
          <cell r="CH129">
            <v>0</v>
          </cell>
          <cell r="CI129">
            <v>0</v>
          </cell>
          <cell r="CJ129">
            <v>0</v>
          </cell>
          <cell r="CK129">
            <v>0</v>
          </cell>
          <cell r="CL129">
            <v>0</v>
          </cell>
          <cell r="CM129">
            <v>10</v>
          </cell>
          <cell r="CN129">
            <v>2.0161290322580645</v>
          </cell>
          <cell r="CO129">
            <v>2.061855670103093</v>
          </cell>
          <cell r="CQ129" t="e">
            <v>#N/A</v>
          </cell>
          <cell r="CX129" t="e">
            <v>#N/A</v>
          </cell>
          <cell r="CY129" t="e">
            <v>#N/A</v>
          </cell>
          <cell r="CZ129" t="e">
            <v>#N/A</v>
          </cell>
          <cell r="DA129" t="e">
            <v>#N/A</v>
          </cell>
          <cell r="DC129" t="e">
            <v>#N/A</v>
          </cell>
        </row>
        <row r="130">
          <cell r="A130" t="str">
            <v>Tenancy</v>
          </cell>
          <cell r="B130">
            <v>126</v>
          </cell>
          <cell r="D130">
            <v>0</v>
          </cell>
          <cell r="E130">
            <v>0</v>
          </cell>
          <cell r="F130">
            <v>0</v>
          </cell>
          <cell r="G130">
            <v>0</v>
          </cell>
          <cell r="H130">
            <v>0</v>
          </cell>
          <cell r="I130">
            <v>0</v>
          </cell>
          <cell r="J130">
            <v>0</v>
          </cell>
          <cell r="K130">
            <v>0</v>
          </cell>
          <cell r="L130">
            <v>0</v>
          </cell>
          <cell r="M130">
            <v>0</v>
          </cell>
          <cell r="N130">
            <v>0</v>
          </cell>
          <cell r="O130">
            <v>0</v>
          </cell>
          <cell r="P130">
            <v>0</v>
          </cell>
          <cell r="R130">
            <v>10</v>
          </cell>
          <cell r="S130">
            <v>2.0161290322580645</v>
          </cell>
          <cell r="T130">
            <v>2.061855670103093</v>
          </cell>
          <cell r="U130" t="e">
            <v>#N/A</v>
          </cell>
          <cell r="W130" t="e">
            <v>#N/A</v>
          </cell>
          <cell r="X130" t="e">
            <v>#N/A</v>
          </cell>
          <cell r="Y130" t="e">
            <v>#N/A</v>
          </cell>
          <cell r="AA130" t="e">
            <v>#N/A</v>
          </cell>
          <cell r="AB130" t="e">
            <v>#N/A</v>
          </cell>
          <cell r="AC130" t="e">
            <v>#N/A</v>
          </cell>
          <cell r="AI130" t="e">
            <v>#N/A</v>
          </cell>
          <cell r="AJ130" t="e">
            <v>#N/A</v>
          </cell>
          <cell r="AL130" t="e">
            <v>#N/A</v>
          </cell>
          <cell r="AN130" t="e">
            <v>#N/A</v>
          </cell>
          <cell r="AO130" t="e">
            <v>#N/A</v>
          </cell>
          <cell r="AP130" t="e">
            <v>#N/A</v>
          </cell>
          <cell r="AT130">
            <v>6.5000099999999996</v>
          </cell>
          <cell r="AU130" t="e">
            <v>#N/A</v>
          </cell>
          <cell r="AV130" t="e">
            <v>#N/A</v>
          </cell>
          <cell r="AW130" t="e">
            <v>#N/A</v>
          </cell>
          <cell r="AX130" t="e">
            <v>#N/A</v>
          </cell>
          <cell r="AY130" t="e">
            <v>#N/A</v>
          </cell>
          <cell r="AZ130" t="e">
            <v>#N/A</v>
          </cell>
          <cell r="BF130" t="str">
            <v>0</v>
          </cell>
          <cell r="BG130" t="e">
            <v>#N/A</v>
          </cell>
          <cell r="BH130" t="e">
            <v>#N/A</v>
          </cell>
          <cell r="BI130" t="e">
            <v>#N/A</v>
          </cell>
          <cell r="BJ130" t="e">
            <v>#N/A</v>
          </cell>
          <cell r="BK130" t="e">
            <v>#N/A</v>
          </cell>
          <cell r="BN130" t="e">
            <v>#N/A</v>
          </cell>
          <cell r="BO130" t="e">
            <v>#N/A</v>
          </cell>
          <cell r="BQ130">
            <v>0</v>
          </cell>
          <cell r="BV130" t="e">
            <v>#N/A</v>
          </cell>
          <cell r="BW130" t="e">
            <v>#N/A</v>
          </cell>
          <cell r="BX130" t="e">
            <v>#N/A</v>
          </cell>
          <cell r="BY130" t="e">
            <v>#N/A</v>
          </cell>
          <cell r="CD130" t="e">
            <v>#N/A</v>
          </cell>
          <cell r="CE130" t="e">
            <v>#N/A</v>
          </cell>
          <cell r="CF130" t="e">
            <v>#N/A</v>
          </cell>
          <cell r="CG130" t="e">
            <v>#N/A</v>
          </cell>
          <cell r="CH130">
            <v>0</v>
          </cell>
          <cell r="CI130">
            <v>0</v>
          </cell>
          <cell r="CJ130">
            <v>0</v>
          </cell>
          <cell r="CK130">
            <v>0</v>
          </cell>
          <cell r="CL130">
            <v>0</v>
          </cell>
          <cell r="CM130">
            <v>10</v>
          </cell>
          <cell r="CN130">
            <v>2.0161290322580645</v>
          </cell>
          <cell r="CO130">
            <v>2.061855670103093</v>
          </cell>
          <cell r="CQ130" t="e">
            <v>#N/A</v>
          </cell>
          <cell r="CX130" t="e">
            <v>#N/A</v>
          </cell>
          <cell r="CY130" t="e">
            <v>#N/A</v>
          </cell>
          <cell r="CZ130" t="e">
            <v>#N/A</v>
          </cell>
          <cell r="DA130" t="e">
            <v>#N/A</v>
          </cell>
          <cell r="DC130" t="e">
            <v>#N/A</v>
          </cell>
        </row>
        <row r="131">
          <cell r="A131" t="str">
            <v>Tenancy</v>
          </cell>
          <cell r="B131">
            <v>127</v>
          </cell>
          <cell r="D131">
            <v>0</v>
          </cell>
          <cell r="E131">
            <v>0</v>
          </cell>
          <cell r="F131">
            <v>0</v>
          </cell>
          <cell r="G131">
            <v>0</v>
          </cell>
          <cell r="H131">
            <v>0</v>
          </cell>
          <cell r="I131">
            <v>0</v>
          </cell>
          <cell r="J131">
            <v>0</v>
          </cell>
          <cell r="K131">
            <v>0</v>
          </cell>
          <cell r="L131">
            <v>0</v>
          </cell>
          <cell r="M131">
            <v>0</v>
          </cell>
          <cell r="N131">
            <v>0</v>
          </cell>
          <cell r="O131">
            <v>0</v>
          </cell>
          <cell r="P131">
            <v>0</v>
          </cell>
          <cell r="R131">
            <v>10</v>
          </cell>
          <cell r="S131">
            <v>2.0161290322580645</v>
          </cell>
          <cell r="T131">
            <v>2.061855670103093</v>
          </cell>
          <cell r="U131" t="e">
            <v>#N/A</v>
          </cell>
          <cell r="W131" t="e">
            <v>#N/A</v>
          </cell>
          <cell r="X131" t="e">
            <v>#N/A</v>
          </cell>
          <cell r="Y131" t="e">
            <v>#N/A</v>
          </cell>
          <cell r="AA131" t="e">
            <v>#N/A</v>
          </cell>
          <cell r="AB131" t="e">
            <v>#N/A</v>
          </cell>
          <cell r="AC131" t="e">
            <v>#N/A</v>
          </cell>
          <cell r="AI131" t="e">
            <v>#N/A</v>
          </cell>
          <cell r="AJ131" t="e">
            <v>#N/A</v>
          </cell>
          <cell r="AL131" t="e">
            <v>#N/A</v>
          </cell>
          <cell r="AN131" t="e">
            <v>#N/A</v>
          </cell>
          <cell r="AO131" t="e">
            <v>#N/A</v>
          </cell>
          <cell r="AP131" t="e">
            <v>#N/A</v>
          </cell>
          <cell r="AT131">
            <v>6.5000099999999996</v>
          </cell>
          <cell r="AU131" t="e">
            <v>#N/A</v>
          </cell>
          <cell r="AV131" t="e">
            <v>#N/A</v>
          </cell>
          <cell r="AW131" t="e">
            <v>#N/A</v>
          </cell>
          <cell r="AX131" t="e">
            <v>#N/A</v>
          </cell>
          <cell r="AY131" t="e">
            <v>#N/A</v>
          </cell>
          <cell r="AZ131" t="e">
            <v>#N/A</v>
          </cell>
          <cell r="BF131" t="str">
            <v>0</v>
          </cell>
          <cell r="BG131" t="e">
            <v>#N/A</v>
          </cell>
          <cell r="BH131" t="e">
            <v>#N/A</v>
          </cell>
          <cell r="BI131" t="e">
            <v>#N/A</v>
          </cell>
          <cell r="BJ131" t="e">
            <v>#N/A</v>
          </cell>
          <cell r="BK131" t="e">
            <v>#N/A</v>
          </cell>
          <cell r="BN131" t="e">
            <v>#N/A</v>
          </cell>
          <cell r="BO131" t="e">
            <v>#N/A</v>
          </cell>
          <cell r="BQ131">
            <v>0</v>
          </cell>
          <cell r="BV131" t="e">
            <v>#N/A</v>
          </cell>
          <cell r="BW131" t="e">
            <v>#N/A</v>
          </cell>
          <cell r="BX131" t="e">
            <v>#N/A</v>
          </cell>
          <cell r="BY131" t="e">
            <v>#N/A</v>
          </cell>
          <cell r="CD131" t="e">
            <v>#N/A</v>
          </cell>
          <cell r="CE131" t="e">
            <v>#N/A</v>
          </cell>
          <cell r="CF131" t="e">
            <v>#N/A</v>
          </cell>
          <cell r="CG131" t="e">
            <v>#N/A</v>
          </cell>
          <cell r="CH131">
            <v>0</v>
          </cell>
          <cell r="CI131">
            <v>0</v>
          </cell>
          <cell r="CJ131">
            <v>0</v>
          </cell>
          <cell r="CK131">
            <v>0</v>
          </cell>
          <cell r="CL131">
            <v>0</v>
          </cell>
          <cell r="CM131">
            <v>10</v>
          </cell>
          <cell r="CN131">
            <v>2.0161290322580645</v>
          </cell>
          <cell r="CO131">
            <v>2.061855670103093</v>
          </cell>
          <cell r="CQ131" t="e">
            <v>#N/A</v>
          </cell>
          <cell r="CX131" t="e">
            <v>#N/A</v>
          </cell>
          <cell r="CY131" t="e">
            <v>#N/A</v>
          </cell>
          <cell r="CZ131" t="e">
            <v>#N/A</v>
          </cell>
          <cell r="DA131" t="e">
            <v>#N/A</v>
          </cell>
          <cell r="DC131" t="e">
            <v>#N/A</v>
          </cell>
        </row>
        <row r="132">
          <cell r="A132" t="str">
            <v>Tenancy</v>
          </cell>
          <cell r="B132">
            <v>128</v>
          </cell>
          <cell r="D132">
            <v>0</v>
          </cell>
          <cell r="E132">
            <v>0</v>
          </cell>
          <cell r="F132">
            <v>0</v>
          </cell>
          <cell r="G132">
            <v>0</v>
          </cell>
          <cell r="H132">
            <v>0</v>
          </cell>
          <cell r="I132">
            <v>0</v>
          </cell>
          <cell r="J132">
            <v>0</v>
          </cell>
          <cell r="K132">
            <v>0</v>
          </cell>
          <cell r="L132">
            <v>0</v>
          </cell>
          <cell r="M132">
            <v>0</v>
          </cell>
          <cell r="N132">
            <v>0</v>
          </cell>
          <cell r="O132">
            <v>0</v>
          </cell>
          <cell r="P132">
            <v>0</v>
          </cell>
          <cell r="R132">
            <v>10</v>
          </cell>
          <cell r="S132">
            <v>2.0161290322580645</v>
          </cell>
          <cell r="T132">
            <v>2.061855670103093</v>
          </cell>
          <cell r="U132" t="e">
            <v>#N/A</v>
          </cell>
          <cell r="W132" t="e">
            <v>#N/A</v>
          </cell>
          <cell r="X132" t="e">
            <v>#N/A</v>
          </cell>
          <cell r="Y132" t="e">
            <v>#N/A</v>
          </cell>
          <cell r="AA132" t="e">
            <v>#N/A</v>
          </cell>
          <cell r="AB132" t="e">
            <v>#N/A</v>
          </cell>
          <cell r="AC132" t="e">
            <v>#N/A</v>
          </cell>
          <cell r="AI132" t="e">
            <v>#N/A</v>
          </cell>
          <cell r="AJ132" t="e">
            <v>#N/A</v>
          </cell>
          <cell r="AL132" t="e">
            <v>#N/A</v>
          </cell>
          <cell r="AN132" t="e">
            <v>#N/A</v>
          </cell>
          <cell r="AO132" t="e">
            <v>#N/A</v>
          </cell>
          <cell r="AP132" t="e">
            <v>#N/A</v>
          </cell>
          <cell r="AT132">
            <v>6.5000099999999996</v>
          </cell>
          <cell r="AU132" t="e">
            <v>#N/A</v>
          </cell>
          <cell r="AV132" t="e">
            <v>#N/A</v>
          </cell>
          <cell r="AW132" t="e">
            <v>#N/A</v>
          </cell>
          <cell r="AX132" t="e">
            <v>#N/A</v>
          </cell>
          <cell r="AY132" t="e">
            <v>#N/A</v>
          </cell>
          <cell r="AZ132" t="e">
            <v>#N/A</v>
          </cell>
          <cell r="BF132" t="str">
            <v>0</v>
          </cell>
          <cell r="BG132" t="e">
            <v>#N/A</v>
          </cell>
          <cell r="BH132" t="e">
            <v>#N/A</v>
          </cell>
          <cell r="BI132" t="e">
            <v>#N/A</v>
          </cell>
          <cell r="BJ132" t="e">
            <v>#N/A</v>
          </cell>
          <cell r="BK132" t="e">
            <v>#N/A</v>
          </cell>
          <cell r="BN132" t="e">
            <v>#N/A</v>
          </cell>
          <cell r="BO132" t="e">
            <v>#N/A</v>
          </cell>
          <cell r="BQ132">
            <v>0</v>
          </cell>
          <cell r="BV132" t="e">
            <v>#N/A</v>
          </cell>
          <cell r="BW132" t="e">
            <v>#N/A</v>
          </cell>
          <cell r="BX132" t="e">
            <v>#N/A</v>
          </cell>
          <cell r="BY132" t="e">
            <v>#N/A</v>
          </cell>
          <cell r="CD132" t="e">
            <v>#N/A</v>
          </cell>
          <cell r="CE132" t="e">
            <v>#N/A</v>
          </cell>
          <cell r="CF132" t="e">
            <v>#N/A</v>
          </cell>
          <cell r="CG132" t="e">
            <v>#N/A</v>
          </cell>
          <cell r="CH132">
            <v>0</v>
          </cell>
          <cell r="CI132">
            <v>0</v>
          </cell>
          <cell r="CJ132">
            <v>0</v>
          </cell>
          <cell r="CK132">
            <v>0</v>
          </cell>
          <cell r="CL132">
            <v>0</v>
          </cell>
          <cell r="CM132">
            <v>10</v>
          </cell>
          <cell r="CN132">
            <v>2.0161290322580645</v>
          </cell>
          <cell r="CO132">
            <v>2.061855670103093</v>
          </cell>
          <cell r="CQ132" t="e">
            <v>#N/A</v>
          </cell>
          <cell r="CX132" t="e">
            <v>#N/A</v>
          </cell>
          <cell r="CY132" t="e">
            <v>#N/A</v>
          </cell>
          <cell r="CZ132" t="e">
            <v>#N/A</v>
          </cell>
          <cell r="DA132" t="e">
            <v>#N/A</v>
          </cell>
          <cell r="DC132" t="e">
            <v>#N/A</v>
          </cell>
        </row>
        <row r="133">
          <cell r="A133" t="str">
            <v>Tenancy</v>
          </cell>
          <cell r="B133">
            <v>129</v>
          </cell>
          <cell r="D133">
            <v>0</v>
          </cell>
          <cell r="E133">
            <v>0</v>
          </cell>
          <cell r="F133">
            <v>0</v>
          </cell>
          <cell r="G133">
            <v>0</v>
          </cell>
          <cell r="H133">
            <v>0</v>
          </cell>
          <cell r="I133">
            <v>0</v>
          </cell>
          <cell r="J133">
            <v>0</v>
          </cell>
          <cell r="K133">
            <v>0</v>
          </cell>
          <cell r="L133">
            <v>0</v>
          </cell>
          <cell r="M133">
            <v>0</v>
          </cell>
          <cell r="N133">
            <v>0</v>
          </cell>
          <cell r="O133">
            <v>0</v>
          </cell>
          <cell r="P133">
            <v>0</v>
          </cell>
          <cell r="R133">
            <v>10</v>
          </cell>
          <cell r="S133">
            <v>2.0161290322580645</v>
          </cell>
          <cell r="T133">
            <v>2.061855670103093</v>
          </cell>
          <cell r="U133" t="e">
            <v>#N/A</v>
          </cell>
          <cell r="W133" t="e">
            <v>#N/A</v>
          </cell>
          <cell r="X133" t="e">
            <v>#N/A</v>
          </cell>
          <cell r="Y133" t="e">
            <v>#N/A</v>
          </cell>
          <cell r="AA133" t="e">
            <v>#N/A</v>
          </cell>
          <cell r="AB133" t="e">
            <v>#N/A</v>
          </cell>
          <cell r="AC133" t="e">
            <v>#N/A</v>
          </cell>
          <cell r="AI133" t="e">
            <v>#N/A</v>
          </cell>
          <cell r="AJ133" t="e">
            <v>#N/A</v>
          </cell>
          <cell r="AL133" t="e">
            <v>#N/A</v>
          </cell>
          <cell r="AN133" t="e">
            <v>#N/A</v>
          </cell>
          <cell r="AO133" t="e">
            <v>#N/A</v>
          </cell>
          <cell r="AP133" t="e">
            <v>#N/A</v>
          </cell>
          <cell r="AT133">
            <v>6.5000099999999996</v>
          </cell>
          <cell r="AU133" t="e">
            <v>#N/A</v>
          </cell>
          <cell r="AV133" t="e">
            <v>#N/A</v>
          </cell>
          <cell r="AW133" t="e">
            <v>#N/A</v>
          </cell>
          <cell r="AX133" t="e">
            <v>#N/A</v>
          </cell>
          <cell r="AY133" t="e">
            <v>#N/A</v>
          </cell>
          <cell r="AZ133" t="e">
            <v>#N/A</v>
          </cell>
          <cell r="BF133" t="str">
            <v>0</v>
          </cell>
          <cell r="BG133" t="e">
            <v>#N/A</v>
          </cell>
          <cell r="BH133" t="e">
            <v>#N/A</v>
          </cell>
          <cell r="BI133" t="e">
            <v>#N/A</v>
          </cell>
          <cell r="BJ133" t="e">
            <v>#N/A</v>
          </cell>
          <cell r="BK133" t="e">
            <v>#N/A</v>
          </cell>
          <cell r="BN133" t="e">
            <v>#N/A</v>
          </cell>
          <cell r="BO133" t="e">
            <v>#N/A</v>
          </cell>
          <cell r="BQ133">
            <v>0</v>
          </cell>
          <cell r="BV133" t="e">
            <v>#N/A</v>
          </cell>
          <cell r="BW133" t="e">
            <v>#N/A</v>
          </cell>
          <cell r="BX133" t="e">
            <v>#N/A</v>
          </cell>
          <cell r="BY133" t="e">
            <v>#N/A</v>
          </cell>
          <cell r="CD133" t="e">
            <v>#N/A</v>
          </cell>
          <cell r="CE133" t="e">
            <v>#N/A</v>
          </cell>
          <cell r="CF133" t="e">
            <v>#N/A</v>
          </cell>
          <cell r="CG133" t="e">
            <v>#N/A</v>
          </cell>
          <cell r="CH133">
            <v>0</v>
          </cell>
          <cell r="CI133">
            <v>0</v>
          </cell>
          <cell r="CJ133">
            <v>0</v>
          </cell>
          <cell r="CK133">
            <v>0</v>
          </cell>
          <cell r="CL133">
            <v>0</v>
          </cell>
          <cell r="CM133">
            <v>10</v>
          </cell>
          <cell r="CN133">
            <v>2.0161290322580645</v>
          </cell>
          <cell r="CO133">
            <v>2.061855670103093</v>
          </cell>
          <cell r="CQ133" t="e">
            <v>#N/A</v>
          </cell>
          <cell r="CX133" t="e">
            <v>#N/A</v>
          </cell>
          <cell r="CY133" t="e">
            <v>#N/A</v>
          </cell>
          <cell r="CZ133" t="e">
            <v>#N/A</v>
          </cell>
          <cell r="DA133" t="e">
            <v>#N/A</v>
          </cell>
          <cell r="DC133" t="e">
            <v>#N/A</v>
          </cell>
        </row>
        <row r="134">
          <cell r="A134" t="str">
            <v>Tenancy</v>
          </cell>
          <cell r="B134">
            <v>130</v>
          </cell>
          <cell r="D134">
            <v>0</v>
          </cell>
          <cell r="E134">
            <v>0</v>
          </cell>
          <cell r="F134">
            <v>0</v>
          </cell>
          <cell r="G134">
            <v>0</v>
          </cell>
          <cell r="H134">
            <v>0</v>
          </cell>
          <cell r="I134">
            <v>0</v>
          </cell>
          <cell r="J134">
            <v>0</v>
          </cell>
          <cell r="K134">
            <v>0</v>
          </cell>
          <cell r="L134">
            <v>0</v>
          </cell>
          <cell r="M134">
            <v>0</v>
          </cell>
          <cell r="N134">
            <v>0</v>
          </cell>
          <cell r="O134">
            <v>0</v>
          </cell>
          <cell r="P134">
            <v>0</v>
          </cell>
          <cell r="R134">
            <v>10</v>
          </cell>
          <cell r="S134">
            <v>2.0161290322580645</v>
          </cell>
          <cell r="T134">
            <v>2.061855670103093</v>
          </cell>
          <cell r="U134" t="e">
            <v>#N/A</v>
          </cell>
          <cell r="W134" t="e">
            <v>#N/A</v>
          </cell>
          <cell r="X134" t="e">
            <v>#N/A</v>
          </cell>
          <cell r="Y134" t="e">
            <v>#N/A</v>
          </cell>
          <cell r="AA134" t="e">
            <v>#N/A</v>
          </cell>
          <cell r="AB134" t="e">
            <v>#N/A</v>
          </cell>
          <cell r="AC134" t="e">
            <v>#N/A</v>
          </cell>
          <cell r="AI134" t="e">
            <v>#N/A</v>
          </cell>
          <cell r="AJ134" t="e">
            <v>#N/A</v>
          </cell>
          <cell r="AL134" t="e">
            <v>#N/A</v>
          </cell>
          <cell r="AN134" t="e">
            <v>#N/A</v>
          </cell>
          <cell r="AO134" t="e">
            <v>#N/A</v>
          </cell>
          <cell r="AP134" t="e">
            <v>#N/A</v>
          </cell>
          <cell r="AT134">
            <v>6.5000099999999996</v>
          </cell>
          <cell r="AU134" t="e">
            <v>#N/A</v>
          </cell>
          <cell r="AV134" t="e">
            <v>#N/A</v>
          </cell>
          <cell r="AW134" t="e">
            <v>#N/A</v>
          </cell>
          <cell r="AX134" t="e">
            <v>#N/A</v>
          </cell>
          <cell r="AY134" t="e">
            <v>#N/A</v>
          </cell>
          <cell r="AZ134" t="e">
            <v>#N/A</v>
          </cell>
          <cell r="BF134" t="str">
            <v>0</v>
          </cell>
          <cell r="BG134" t="e">
            <v>#N/A</v>
          </cell>
          <cell r="BH134" t="e">
            <v>#N/A</v>
          </cell>
          <cell r="BI134" t="e">
            <v>#N/A</v>
          </cell>
          <cell r="BJ134" t="e">
            <v>#N/A</v>
          </cell>
          <cell r="BK134" t="e">
            <v>#N/A</v>
          </cell>
          <cell r="BN134" t="e">
            <v>#N/A</v>
          </cell>
          <cell r="BO134" t="e">
            <v>#N/A</v>
          </cell>
          <cell r="BQ134">
            <v>0</v>
          </cell>
          <cell r="BV134" t="e">
            <v>#N/A</v>
          </cell>
          <cell r="BW134" t="e">
            <v>#N/A</v>
          </cell>
          <cell r="BX134" t="e">
            <v>#N/A</v>
          </cell>
          <cell r="BY134" t="e">
            <v>#N/A</v>
          </cell>
          <cell r="CD134" t="e">
            <v>#N/A</v>
          </cell>
          <cell r="CE134" t="e">
            <v>#N/A</v>
          </cell>
          <cell r="CF134" t="e">
            <v>#N/A</v>
          </cell>
          <cell r="CG134" t="e">
            <v>#N/A</v>
          </cell>
          <cell r="CH134">
            <v>0</v>
          </cell>
          <cell r="CI134">
            <v>0</v>
          </cell>
          <cell r="CJ134">
            <v>0</v>
          </cell>
          <cell r="CK134">
            <v>0</v>
          </cell>
          <cell r="CL134">
            <v>0</v>
          </cell>
          <cell r="CM134">
            <v>10</v>
          </cell>
          <cell r="CN134">
            <v>2.0161290322580645</v>
          </cell>
          <cell r="CO134">
            <v>2.061855670103093</v>
          </cell>
          <cell r="CQ134" t="e">
            <v>#N/A</v>
          </cell>
          <cell r="CX134" t="e">
            <v>#N/A</v>
          </cell>
          <cell r="CY134" t="e">
            <v>#N/A</v>
          </cell>
          <cell r="CZ134" t="e">
            <v>#N/A</v>
          </cell>
          <cell r="DA134" t="e">
            <v>#N/A</v>
          </cell>
          <cell r="DC134" t="e">
            <v>#N/A</v>
          </cell>
        </row>
        <row r="135">
          <cell r="A135" t="str">
            <v>Tenancy</v>
          </cell>
          <cell r="B135">
            <v>131</v>
          </cell>
          <cell r="D135">
            <v>0</v>
          </cell>
          <cell r="E135">
            <v>0</v>
          </cell>
          <cell r="F135">
            <v>0</v>
          </cell>
          <cell r="G135">
            <v>0</v>
          </cell>
          <cell r="H135">
            <v>0</v>
          </cell>
          <cell r="I135">
            <v>0</v>
          </cell>
          <cell r="J135">
            <v>0</v>
          </cell>
          <cell r="K135">
            <v>0</v>
          </cell>
          <cell r="L135">
            <v>0</v>
          </cell>
          <cell r="M135">
            <v>0</v>
          </cell>
          <cell r="N135">
            <v>0</v>
          </cell>
          <cell r="O135">
            <v>0</v>
          </cell>
          <cell r="P135">
            <v>0</v>
          </cell>
          <cell r="R135">
            <v>10</v>
          </cell>
          <cell r="S135">
            <v>2.0161290322580645</v>
          </cell>
          <cell r="T135">
            <v>2.061855670103093</v>
          </cell>
          <cell r="U135" t="e">
            <v>#N/A</v>
          </cell>
          <cell r="W135" t="e">
            <v>#N/A</v>
          </cell>
          <cell r="X135" t="e">
            <v>#N/A</v>
          </cell>
          <cell r="Y135" t="e">
            <v>#N/A</v>
          </cell>
          <cell r="AA135" t="e">
            <v>#N/A</v>
          </cell>
          <cell r="AB135" t="e">
            <v>#N/A</v>
          </cell>
          <cell r="AC135" t="e">
            <v>#N/A</v>
          </cell>
          <cell r="AI135" t="e">
            <v>#N/A</v>
          </cell>
          <cell r="AJ135" t="e">
            <v>#N/A</v>
          </cell>
          <cell r="AL135" t="e">
            <v>#N/A</v>
          </cell>
          <cell r="AN135" t="e">
            <v>#N/A</v>
          </cell>
          <cell r="AO135" t="e">
            <v>#N/A</v>
          </cell>
          <cell r="AP135" t="e">
            <v>#N/A</v>
          </cell>
          <cell r="AT135">
            <v>6.5000099999999996</v>
          </cell>
          <cell r="AU135" t="e">
            <v>#N/A</v>
          </cell>
          <cell r="AV135" t="e">
            <v>#N/A</v>
          </cell>
          <cell r="AW135" t="e">
            <v>#N/A</v>
          </cell>
          <cell r="AX135" t="e">
            <v>#N/A</v>
          </cell>
          <cell r="AY135" t="e">
            <v>#N/A</v>
          </cell>
          <cell r="AZ135" t="e">
            <v>#N/A</v>
          </cell>
          <cell r="BF135" t="str">
            <v>0</v>
          </cell>
          <cell r="BG135" t="e">
            <v>#N/A</v>
          </cell>
          <cell r="BH135" t="e">
            <v>#N/A</v>
          </cell>
          <cell r="BI135" t="e">
            <v>#N/A</v>
          </cell>
          <cell r="BJ135" t="e">
            <v>#N/A</v>
          </cell>
          <cell r="BK135" t="e">
            <v>#N/A</v>
          </cell>
          <cell r="BN135" t="e">
            <v>#N/A</v>
          </cell>
          <cell r="BO135" t="e">
            <v>#N/A</v>
          </cell>
          <cell r="BQ135">
            <v>0</v>
          </cell>
          <cell r="BV135" t="e">
            <v>#N/A</v>
          </cell>
          <cell r="BW135" t="e">
            <v>#N/A</v>
          </cell>
          <cell r="BX135" t="e">
            <v>#N/A</v>
          </cell>
          <cell r="BY135" t="e">
            <v>#N/A</v>
          </cell>
          <cell r="CD135" t="e">
            <v>#N/A</v>
          </cell>
          <cell r="CE135" t="e">
            <v>#N/A</v>
          </cell>
          <cell r="CF135" t="e">
            <v>#N/A</v>
          </cell>
          <cell r="CG135" t="e">
            <v>#N/A</v>
          </cell>
          <cell r="CH135">
            <v>0</v>
          </cell>
          <cell r="CI135">
            <v>0</v>
          </cell>
          <cell r="CJ135">
            <v>0</v>
          </cell>
          <cell r="CK135">
            <v>0</v>
          </cell>
          <cell r="CL135">
            <v>0</v>
          </cell>
          <cell r="CM135">
            <v>10</v>
          </cell>
          <cell r="CN135">
            <v>2.0161290322580645</v>
          </cell>
          <cell r="CO135">
            <v>2.061855670103093</v>
          </cell>
          <cell r="CQ135" t="e">
            <v>#N/A</v>
          </cell>
          <cell r="CX135" t="e">
            <v>#N/A</v>
          </cell>
          <cell r="CY135" t="e">
            <v>#N/A</v>
          </cell>
          <cell r="CZ135" t="e">
            <v>#N/A</v>
          </cell>
          <cell r="DA135" t="e">
            <v>#N/A</v>
          </cell>
          <cell r="DC135" t="e">
            <v>#N/A</v>
          </cell>
        </row>
        <row r="136">
          <cell r="A136" t="str">
            <v>Tenancy</v>
          </cell>
          <cell r="B136">
            <v>132</v>
          </cell>
          <cell r="D136">
            <v>0</v>
          </cell>
          <cell r="E136">
            <v>0</v>
          </cell>
          <cell r="F136">
            <v>0</v>
          </cell>
          <cell r="G136">
            <v>0</v>
          </cell>
          <cell r="H136">
            <v>0</v>
          </cell>
          <cell r="I136">
            <v>0</v>
          </cell>
          <cell r="J136">
            <v>0</v>
          </cell>
          <cell r="K136">
            <v>0</v>
          </cell>
          <cell r="L136">
            <v>0</v>
          </cell>
          <cell r="M136">
            <v>0</v>
          </cell>
          <cell r="N136">
            <v>0</v>
          </cell>
          <cell r="O136">
            <v>0</v>
          </cell>
          <cell r="P136">
            <v>0</v>
          </cell>
          <cell r="R136">
            <v>10</v>
          </cell>
          <cell r="S136">
            <v>2.0161290322580645</v>
          </cell>
          <cell r="T136">
            <v>2.061855670103093</v>
          </cell>
          <cell r="U136" t="e">
            <v>#N/A</v>
          </cell>
          <cell r="W136" t="e">
            <v>#N/A</v>
          </cell>
          <cell r="X136" t="e">
            <v>#N/A</v>
          </cell>
          <cell r="Y136" t="e">
            <v>#N/A</v>
          </cell>
          <cell r="AA136" t="e">
            <v>#N/A</v>
          </cell>
          <cell r="AB136" t="e">
            <v>#N/A</v>
          </cell>
          <cell r="AC136" t="e">
            <v>#N/A</v>
          </cell>
          <cell r="AI136" t="e">
            <v>#N/A</v>
          </cell>
          <cell r="AJ136" t="e">
            <v>#N/A</v>
          </cell>
          <cell r="AL136" t="e">
            <v>#N/A</v>
          </cell>
          <cell r="AN136" t="e">
            <v>#N/A</v>
          </cell>
          <cell r="AO136" t="e">
            <v>#N/A</v>
          </cell>
          <cell r="AP136" t="e">
            <v>#N/A</v>
          </cell>
          <cell r="AT136">
            <v>6.5000099999999996</v>
          </cell>
          <cell r="AU136" t="e">
            <v>#N/A</v>
          </cell>
          <cell r="AV136" t="e">
            <v>#N/A</v>
          </cell>
          <cell r="AW136" t="e">
            <v>#N/A</v>
          </cell>
          <cell r="AX136" t="e">
            <v>#N/A</v>
          </cell>
          <cell r="AY136" t="e">
            <v>#N/A</v>
          </cell>
          <cell r="AZ136" t="e">
            <v>#N/A</v>
          </cell>
          <cell r="BF136" t="str">
            <v>0</v>
          </cell>
          <cell r="BG136" t="e">
            <v>#N/A</v>
          </cell>
          <cell r="BH136" t="e">
            <v>#N/A</v>
          </cell>
          <cell r="BI136" t="e">
            <v>#N/A</v>
          </cell>
          <cell r="BJ136" t="e">
            <v>#N/A</v>
          </cell>
          <cell r="BK136" t="e">
            <v>#N/A</v>
          </cell>
          <cell r="BN136" t="e">
            <v>#N/A</v>
          </cell>
          <cell r="BO136" t="e">
            <v>#N/A</v>
          </cell>
          <cell r="BQ136">
            <v>0</v>
          </cell>
          <cell r="BV136" t="e">
            <v>#N/A</v>
          </cell>
          <cell r="BW136" t="e">
            <v>#N/A</v>
          </cell>
          <cell r="BX136" t="e">
            <v>#N/A</v>
          </cell>
          <cell r="BY136" t="e">
            <v>#N/A</v>
          </cell>
          <cell r="CD136" t="e">
            <v>#N/A</v>
          </cell>
          <cell r="CE136" t="e">
            <v>#N/A</v>
          </cell>
          <cell r="CF136" t="e">
            <v>#N/A</v>
          </cell>
          <cell r="CG136" t="e">
            <v>#N/A</v>
          </cell>
          <cell r="CH136">
            <v>0</v>
          </cell>
          <cell r="CI136">
            <v>0</v>
          </cell>
          <cell r="CJ136">
            <v>0</v>
          </cell>
          <cell r="CK136">
            <v>0</v>
          </cell>
          <cell r="CL136">
            <v>0</v>
          </cell>
          <cell r="CM136">
            <v>10</v>
          </cell>
          <cell r="CN136">
            <v>2.0161290322580645</v>
          </cell>
          <cell r="CO136">
            <v>2.061855670103093</v>
          </cell>
          <cell r="CQ136" t="e">
            <v>#N/A</v>
          </cell>
          <cell r="CX136" t="e">
            <v>#N/A</v>
          </cell>
          <cell r="CY136" t="e">
            <v>#N/A</v>
          </cell>
          <cell r="CZ136" t="e">
            <v>#N/A</v>
          </cell>
          <cell r="DA136" t="e">
            <v>#N/A</v>
          </cell>
          <cell r="DC136" t="e">
            <v>#N/A</v>
          </cell>
        </row>
        <row r="137">
          <cell r="A137" t="str">
            <v>Tenancy</v>
          </cell>
          <cell r="B137">
            <v>133</v>
          </cell>
          <cell r="D137">
            <v>0</v>
          </cell>
          <cell r="E137">
            <v>0</v>
          </cell>
          <cell r="F137">
            <v>0</v>
          </cell>
          <cell r="G137">
            <v>0</v>
          </cell>
          <cell r="H137">
            <v>0</v>
          </cell>
          <cell r="I137">
            <v>0</v>
          </cell>
          <cell r="J137">
            <v>0</v>
          </cell>
          <cell r="K137">
            <v>0</v>
          </cell>
          <cell r="L137">
            <v>0</v>
          </cell>
          <cell r="M137">
            <v>0</v>
          </cell>
          <cell r="N137">
            <v>0</v>
          </cell>
          <cell r="O137">
            <v>0</v>
          </cell>
          <cell r="P137">
            <v>0</v>
          </cell>
          <cell r="R137">
            <v>10</v>
          </cell>
          <cell r="S137">
            <v>2.0161290322580645</v>
          </cell>
          <cell r="T137">
            <v>2.061855670103093</v>
          </cell>
          <cell r="U137" t="e">
            <v>#N/A</v>
          </cell>
          <cell r="W137" t="e">
            <v>#N/A</v>
          </cell>
          <cell r="X137" t="e">
            <v>#N/A</v>
          </cell>
          <cell r="Y137" t="e">
            <v>#N/A</v>
          </cell>
          <cell r="AA137" t="e">
            <v>#N/A</v>
          </cell>
          <cell r="AB137" t="e">
            <v>#N/A</v>
          </cell>
          <cell r="AC137" t="e">
            <v>#N/A</v>
          </cell>
          <cell r="AI137" t="e">
            <v>#N/A</v>
          </cell>
          <cell r="AJ137" t="e">
            <v>#N/A</v>
          </cell>
          <cell r="AL137" t="e">
            <v>#N/A</v>
          </cell>
          <cell r="AN137" t="e">
            <v>#N/A</v>
          </cell>
          <cell r="AO137" t="e">
            <v>#N/A</v>
          </cell>
          <cell r="AP137" t="e">
            <v>#N/A</v>
          </cell>
          <cell r="AT137">
            <v>6.5000099999999996</v>
          </cell>
          <cell r="AU137" t="e">
            <v>#N/A</v>
          </cell>
          <cell r="AV137" t="e">
            <v>#N/A</v>
          </cell>
          <cell r="AW137" t="e">
            <v>#N/A</v>
          </cell>
          <cell r="AX137" t="e">
            <v>#N/A</v>
          </cell>
          <cell r="AY137" t="e">
            <v>#N/A</v>
          </cell>
          <cell r="AZ137" t="e">
            <v>#N/A</v>
          </cell>
          <cell r="BF137" t="str">
            <v>0</v>
          </cell>
          <cell r="BG137" t="e">
            <v>#N/A</v>
          </cell>
          <cell r="BH137" t="e">
            <v>#N/A</v>
          </cell>
          <cell r="BI137" t="e">
            <v>#N/A</v>
          </cell>
          <cell r="BJ137" t="e">
            <v>#N/A</v>
          </cell>
          <cell r="BK137" t="e">
            <v>#N/A</v>
          </cell>
          <cell r="BN137" t="e">
            <v>#N/A</v>
          </cell>
          <cell r="BO137" t="e">
            <v>#N/A</v>
          </cell>
          <cell r="BQ137">
            <v>0</v>
          </cell>
          <cell r="BV137" t="e">
            <v>#N/A</v>
          </cell>
          <cell r="BW137" t="e">
            <v>#N/A</v>
          </cell>
          <cell r="BX137" t="e">
            <v>#N/A</v>
          </cell>
          <cell r="BY137" t="e">
            <v>#N/A</v>
          </cell>
          <cell r="CD137" t="e">
            <v>#N/A</v>
          </cell>
          <cell r="CE137" t="e">
            <v>#N/A</v>
          </cell>
          <cell r="CF137" t="e">
            <v>#N/A</v>
          </cell>
          <cell r="CG137" t="e">
            <v>#N/A</v>
          </cell>
          <cell r="CH137">
            <v>0</v>
          </cell>
          <cell r="CI137">
            <v>0</v>
          </cell>
          <cell r="CJ137">
            <v>0</v>
          </cell>
          <cell r="CK137">
            <v>0</v>
          </cell>
          <cell r="CL137">
            <v>0</v>
          </cell>
          <cell r="CM137">
            <v>10</v>
          </cell>
          <cell r="CN137">
            <v>2.0161290322580645</v>
          </cell>
          <cell r="CO137">
            <v>2.061855670103093</v>
          </cell>
          <cell r="CQ137" t="e">
            <v>#N/A</v>
          </cell>
          <cell r="CX137" t="e">
            <v>#N/A</v>
          </cell>
          <cell r="CY137" t="e">
            <v>#N/A</v>
          </cell>
          <cell r="CZ137" t="e">
            <v>#N/A</v>
          </cell>
          <cell r="DA137" t="e">
            <v>#N/A</v>
          </cell>
          <cell r="DC137" t="e">
            <v>#N/A</v>
          </cell>
        </row>
        <row r="138">
          <cell r="A138" t="str">
            <v>Tenancy</v>
          </cell>
          <cell r="B138">
            <v>134</v>
          </cell>
          <cell r="D138">
            <v>0</v>
          </cell>
          <cell r="E138">
            <v>0</v>
          </cell>
          <cell r="F138">
            <v>0</v>
          </cell>
          <cell r="G138">
            <v>0</v>
          </cell>
          <cell r="H138">
            <v>0</v>
          </cell>
          <cell r="I138">
            <v>0</v>
          </cell>
          <cell r="J138">
            <v>0</v>
          </cell>
          <cell r="K138">
            <v>0</v>
          </cell>
          <cell r="L138">
            <v>0</v>
          </cell>
          <cell r="M138">
            <v>0</v>
          </cell>
          <cell r="N138">
            <v>0</v>
          </cell>
          <cell r="O138">
            <v>0</v>
          </cell>
          <cell r="P138">
            <v>0</v>
          </cell>
          <cell r="R138">
            <v>10</v>
          </cell>
          <cell r="S138">
            <v>2.0161290322580645</v>
          </cell>
          <cell r="T138">
            <v>2.061855670103093</v>
          </cell>
          <cell r="U138" t="e">
            <v>#N/A</v>
          </cell>
          <cell r="W138" t="e">
            <v>#N/A</v>
          </cell>
          <cell r="X138" t="e">
            <v>#N/A</v>
          </cell>
          <cell r="Y138" t="e">
            <v>#N/A</v>
          </cell>
          <cell r="AA138" t="e">
            <v>#N/A</v>
          </cell>
          <cell r="AB138" t="e">
            <v>#N/A</v>
          </cell>
          <cell r="AC138" t="e">
            <v>#N/A</v>
          </cell>
          <cell r="AI138" t="e">
            <v>#N/A</v>
          </cell>
          <cell r="AJ138" t="e">
            <v>#N/A</v>
          </cell>
          <cell r="AL138" t="e">
            <v>#N/A</v>
          </cell>
          <cell r="AN138" t="e">
            <v>#N/A</v>
          </cell>
          <cell r="AO138" t="e">
            <v>#N/A</v>
          </cell>
          <cell r="AP138" t="e">
            <v>#N/A</v>
          </cell>
          <cell r="AT138">
            <v>6.5000099999999996</v>
          </cell>
          <cell r="AU138" t="e">
            <v>#N/A</v>
          </cell>
          <cell r="AV138" t="e">
            <v>#N/A</v>
          </cell>
          <cell r="AW138" t="e">
            <v>#N/A</v>
          </cell>
          <cell r="AX138" t="e">
            <v>#N/A</v>
          </cell>
          <cell r="AY138" t="e">
            <v>#N/A</v>
          </cell>
          <cell r="AZ138" t="e">
            <v>#N/A</v>
          </cell>
          <cell r="BF138" t="str">
            <v>0</v>
          </cell>
          <cell r="BG138" t="e">
            <v>#N/A</v>
          </cell>
          <cell r="BH138" t="e">
            <v>#N/A</v>
          </cell>
          <cell r="BI138" t="e">
            <v>#N/A</v>
          </cell>
          <cell r="BJ138" t="e">
            <v>#N/A</v>
          </cell>
          <cell r="BK138" t="e">
            <v>#N/A</v>
          </cell>
          <cell r="BN138" t="e">
            <v>#N/A</v>
          </cell>
          <cell r="BO138" t="e">
            <v>#N/A</v>
          </cell>
          <cell r="BQ138">
            <v>0</v>
          </cell>
          <cell r="BV138" t="e">
            <v>#N/A</v>
          </cell>
          <cell r="BW138" t="e">
            <v>#N/A</v>
          </cell>
          <cell r="BX138" t="e">
            <v>#N/A</v>
          </cell>
          <cell r="BY138" t="e">
            <v>#N/A</v>
          </cell>
          <cell r="CD138" t="e">
            <v>#N/A</v>
          </cell>
          <cell r="CE138" t="e">
            <v>#N/A</v>
          </cell>
          <cell r="CF138" t="e">
            <v>#N/A</v>
          </cell>
          <cell r="CG138" t="e">
            <v>#N/A</v>
          </cell>
          <cell r="CH138">
            <v>0</v>
          </cell>
          <cell r="CI138">
            <v>0</v>
          </cell>
          <cell r="CJ138">
            <v>0</v>
          </cell>
          <cell r="CK138">
            <v>0</v>
          </cell>
          <cell r="CL138">
            <v>0</v>
          </cell>
          <cell r="CM138">
            <v>10</v>
          </cell>
          <cell r="CN138">
            <v>2.0161290322580645</v>
          </cell>
          <cell r="CO138">
            <v>2.061855670103093</v>
          </cell>
          <cell r="CQ138" t="e">
            <v>#N/A</v>
          </cell>
          <cell r="CX138" t="e">
            <v>#N/A</v>
          </cell>
          <cell r="CY138" t="e">
            <v>#N/A</v>
          </cell>
          <cell r="CZ138" t="e">
            <v>#N/A</v>
          </cell>
          <cell r="DA138" t="e">
            <v>#N/A</v>
          </cell>
          <cell r="DC138" t="e">
            <v>#N/A</v>
          </cell>
        </row>
        <row r="139">
          <cell r="A139" t="str">
            <v>Tenancy</v>
          </cell>
          <cell r="B139">
            <v>135</v>
          </cell>
          <cell r="D139">
            <v>0</v>
          </cell>
          <cell r="E139">
            <v>0</v>
          </cell>
          <cell r="F139">
            <v>0</v>
          </cell>
          <cell r="G139">
            <v>0</v>
          </cell>
          <cell r="H139">
            <v>0</v>
          </cell>
          <cell r="I139">
            <v>0</v>
          </cell>
          <cell r="J139">
            <v>0</v>
          </cell>
          <cell r="K139">
            <v>0</v>
          </cell>
          <cell r="L139">
            <v>0</v>
          </cell>
          <cell r="M139">
            <v>0</v>
          </cell>
          <cell r="N139">
            <v>0</v>
          </cell>
          <cell r="O139">
            <v>0</v>
          </cell>
          <cell r="P139">
            <v>0</v>
          </cell>
          <cell r="R139">
            <v>10</v>
          </cell>
          <cell r="S139">
            <v>2.0161290322580645</v>
          </cell>
          <cell r="T139">
            <v>2.061855670103093</v>
          </cell>
          <cell r="U139" t="e">
            <v>#N/A</v>
          </cell>
          <cell r="W139" t="e">
            <v>#N/A</v>
          </cell>
          <cell r="X139" t="e">
            <v>#N/A</v>
          </cell>
          <cell r="Y139" t="e">
            <v>#N/A</v>
          </cell>
          <cell r="AA139" t="e">
            <v>#N/A</v>
          </cell>
          <cell r="AB139" t="e">
            <v>#N/A</v>
          </cell>
          <cell r="AC139" t="e">
            <v>#N/A</v>
          </cell>
          <cell r="AI139" t="e">
            <v>#N/A</v>
          </cell>
          <cell r="AJ139" t="e">
            <v>#N/A</v>
          </cell>
          <cell r="AL139" t="e">
            <v>#N/A</v>
          </cell>
          <cell r="AN139" t="e">
            <v>#N/A</v>
          </cell>
          <cell r="AO139" t="e">
            <v>#N/A</v>
          </cell>
          <cell r="AP139" t="e">
            <v>#N/A</v>
          </cell>
          <cell r="AT139">
            <v>6.5000099999999996</v>
          </cell>
          <cell r="AU139" t="e">
            <v>#N/A</v>
          </cell>
          <cell r="AV139" t="e">
            <v>#N/A</v>
          </cell>
          <cell r="AW139" t="e">
            <v>#N/A</v>
          </cell>
          <cell r="AX139" t="e">
            <v>#N/A</v>
          </cell>
          <cell r="AY139" t="e">
            <v>#N/A</v>
          </cell>
          <cell r="AZ139" t="e">
            <v>#N/A</v>
          </cell>
          <cell r="BF139" t="str">
            <v>0</v>
          </cell>
          <cell r="BG139" t="e">
            <v>#N/A</v>
          </cell>
          <cell r="BH139" t="e">
            <v>#N/A</v>
          </cell>
          <cell r="BI139" t="e">
            <v>#N/A</v>
          </cell>
          <cell r="BJ139" t="e">
            <v>#N/A</v>
          </cell>
          <cell r="BK139" t="e">
            <v>#N/A</v>
          </cell>
          <cell r="BN139" t="e">
            <v>#N/A</v>
          </cell>
          <cell r="BO139" t="e">
            <v>#N/A</v>
          </cell>
          <cell r="BQ139">
            <v>0</v>
          </cell>
          <cell r="BV139" t="e">
            <v>#N/A</v>
          </cell>
          <cell r="BW139" t="e">
            <v>#N/A</v>
          </cell>
          <cell r="BX139" t="e">
            <v>#N/A</v>
          </cell>
          <cell r="BY139" t="e">
            <v>#N/A</v>
          </cell>
          <cell r="CD139" t="e">
            <v>#N/A</v>
          </cell>
          <cell r="CE139" t="e">
            <v>#N/A</v>
          </cell>
          <cell r="CF139" t="e">
            <v>#N/A</v>
          </cell>
          <cell r="CG139" t="e">
            <v>#N/A</v>
          </cell>
          <cell r="CH139">
            <v>0</v>
          </cell>
          <cell r="CI139">
            <v>0</v>
          </cell>
          <cell r="CJ139">
            <v>0</v>
          </cell>
          <cell r="CK139">
            <v>0</v>
          </cell>
          <cell r="CL139">
            <v>0</v>
          </cell>
          <cell r="CM139">
            <v>10</v>
          </cell>
          <cell r="CN139">
            <v>2.0161290322580645</v>
          </cell>
          <cell r="CO139">
            <v>2.061855670103093</v>
          </cell>
          <cell r="CQ139" t="e">
            <v>#N/A</v>
          </cell>
          <cell r="CX139" t="e">
            <v>#N/A</v>
          </cell>
          <cell r="CY139" t="e">
            <v>#N/A</v>
          </cell>
          <cell r="CZ139" t="e">
            <v>#N/A</v>
          </cell>
          <cell r="DA139" t="e">
            <v>#N/A</v>
          </cell>
          <cell r="DC139" t="e">
            <v>#N/A</v>
          </cell>
        </row>
        <row r="140">
          <cell r="A140" t="str">
            <v>Tenancy</v>
          </cell>
          <cell r="B140">
            <v>136</v>
          </cell>
          <cell r="D140">
            <v>0</v>
          </cell>
          <cell r="E140">
            <v>0</v>
          </cell>
          <cell r="F140">
            <v>0</v>
          </cell>
          <cell r="G140">
            <v>0</v>
          </cell>
          <cell r="H140">
            <v>0</v>
          </cell>
          <cell r="I140">
            <v>0</v>
          </cell>
          <cell r="J140">
            <v>0</v>
          </cell>
          <cell r="K140">
            <v>0</v>
          </cell>
          <cell r="L140">
            <v>0</v>
          </cell>
          <cell r="M140">
            <v>0</v>
          </cell>
          <cell r="N140">
            <v>0</v>
          </cell>
          <cell r="O140">
            <v>0</v>
          </cell>
          <cell r="P140">
            <v>0</v>
          </cell>
          <cell r="R140">
            <v>10</v>
          </cell>
          <cell r="S140">
            <v>2.0161290322580645</v>
          </cell>
          <cell r="T140">
            <v>2.061855670103093</v>
          </cell>
          <cell r="U140" t="e">
            <v>#N/A</v>
          </cell>
          <cell r="W140" t="e">
            <v>#N/A</v>
          </cell>
          <cell r="X140" t="e">
            <v>#N/A</v>
          </cell>
          <cell r="Y140" t="e">
            <v>#N/A</v>
          </cell>
          <cell r="AA140" t="e">
            <v>#N/A</v>
          </cell>
          <cell r="AB140" t="e">
            <v>#N/A</v>
          </cell>
          <cell r="AC140" t="e">
            <v>#N/A</v>
          </cell>
          <cell r="AI140" t="e">
            <v>#N/A</v>
          </cell>
          <cell r="AJ140" t="e">
            <v>#N/A</v>
          </cell>
          <cell r="AL140" t="e">
            <v>#N/A</v>
          </cell>
          <cell r="AN140" t="e">
            <v>#N/A</v>
          </cell>
          <cell r="AO140" t="e">
            <v>#N/A</v>
          </cell>
          <cell r="AP140" t="e">
            <v>#N/A</v>
          </cell>
          <cell r="AT140">
            <v>6.5000099999999996</v>
          </cell>
          <cell r="AU140" t="e">
            <v>#N/A</v>
          </cell>
          <cell r="AV140" t="e">
            <v>#N/A</v>
          </cell>
          <cell r="AW140" t="e">
            <v>#N/A</v>
          </cell>
          <cell r="AX140" t="e">
            <v>#N/A</v>
          </cell>
          <cell r="AY140" t="e">
            <v>#N/A</v>
          </cell>
          <cell r="AZ140" t="e">
            <v>#N/A</v>
          </cell>
          <cell r="BF140" t="str">
            <v>0</v>
          </cell>
          <cell r="BG140" t="e">
            <v>#N/A</v>
          </cell>
          <cell r="BH140" t="e">
            <v>#N/A</v>
          </cell>
          <cell r="BI140" t="e">
            <v>#N/A</v>
          </cell>
          <cell r="BJ140" t="e">
            <v>#N/A</v>
          </cell>
          <cell r="BK140" t="e">
            <v>#N/A</v>
          </cell>
          <cell r="BN140" t="e">
            <v>#N/A</v>
          </cell>
          <cell r="BO140" t="e">
            <v>#N/A</v>
          </cell>
          <cell r="BQ140">
            <v>0</v>
          </cell>
          <cell r="BV140" t="e">
            <v>#N/A</v>
          </cell>
          <cell r="BW140" t="e">
            <v>#N/A</v>
          </cell>
          <cell r="BX140" t="e">
            <v>#N/A</v>
          </cell>
          <cell r="BY140" t="e">
            <v>#N/A</v>
          </cell>
          <cell r="CD140" t="e">
            <v>#N/A</v>
          </cell>
          <cell r="CE140" t="e">
            <v>#N/A</v>
          </cell>
          <cell r="CF140" t="e">
            <v>#N/A</v>
          </cell>
          <cell r="CG140" t="e">
            <v>#N/A</v>
          </cell>
          <cell r="CH140">
            <v>0</v>
          </cell>
          <cell r="CI140">
            <v>0</v>
          </cell>
          <cell r="CJ140">
            <v>0</v>
          </cell>
          <cell r="CK140">
            <v>0</v>
          </cell>
          <cell r="CL140">
            <v>0</v>
          </cell>
          <cell r="CM140">
            <v>10</v>
          </cell>
          <cell r="CN140">
            <v>2.0161290322580645</v>
          </cell>
          <cell r="CO140">
            <v>2.061855670103093</v>
          </cell>
          <cell r="CQ140" t="e">
            <v>#N/A</v>
          </cell>
          <cell r="CX140" t="e">
            <v>#N/A</v>
          </cell>
          <cell r="CY140" t="e">
            <v>#N/A</v>
          </cell>
          <cell r="CZ140" t="e">
            <v>#N/A</v>
          </cell>
          <cell r="DA140" t="e">
            <v>#N/A</v>
          </cell>
          <cell r="DC140" t="e">
            <v>#N/A</v>
          </cell>
        </row>
        <row r="141">
          <cell r="A141" t="str">
            <v>Tenancy</v>
          </cell>
          <cell r="B141">
            <v>137</v>
          </cell>
          <cell r="D141">
            <v>0</v>
          </cell>
          <cell r="E141">
            <v>0</v>
          </cell>
          <cell r="F141">
            <v>0</v>
          </cell>
          <cell r="G141">
            <v>0</v>
          </cell>
          <cell r="H141">
            <v>0</v>
          </cell>
          <cell r="I141">
            <v>0</v>
          </cell>
          <cell r="J141">
            <v>0</v>
          </cell>
          <cell r="K141">
            <v>0</v>
          </cell>
          <cell r="L141">
            <v>0</v>
          </cell>
          <cell r="M141">
            <v>0</v>
          </cell>
          <cell r="N141">
            <v>0</v>
          </cell>
          <cell r="O141">
            <v>0</v>
          </cell>
          <cell r="P141">
            <v>0</v>
          </cell>
          <cell r="R141">
            <v>10</v>
          </cell>
          <cell r="S141">
            <v>2.0161290322580645</v>
          </cell>
          <cell r="T141">
            <v>2.061855670103093</v>
          </cell>
          <cell r="U141" t="e">
            <v>#N/A</v>
          </cell>
          <cell r="W141" t="e">
            <v>#N/A</v>
          </cell>
          <cell r="X141" t="e">
            <v>#N/A</v>
          </cell>
          <cell r="Y141" t="e">
            <v>#N/A</v>
          </cell>
          <cell r="AA141" t="e">
            <v>#N/A</v>
          </cell>
          <cell r="AB141" t="e">
            <v>#N/A</v>
          </cell>
          <cell r="AC141" t="e">
            <v>#N/A</v>
          </cell>
          <cell r="AI141" t="e">
            <v>#N/A</v>
          </cell>
          <cell r="AJ141" t="e">
            <v>#N/A</v>
          </cell>
          <cell r="AL141" t="e">
            <v>#N/A</v>
          </cell>
          <cell r="AN141" t="e">
            <v>#N/A</v>
          </cell>
          <cell r="AO141" t="e">
            <v>#N/A</v>
          </cell>
          <cell r="AP141" t="e">
            <v>#N/A</v>
          </cell>
          <cell r="AT141">
            <v>6.5000099999999996</v>
          </cell>
          <cell r="AU141" t="e">
            <v>#N/A</v>
          </cell>
          <cell r="AV141" t="e">
            <v>#N/A</v>
          </cell>
          <cell r="AW141" t="e">
            <v>#N/A</v>
          </cell>
          <cell r="AX141" t="e">
            <v>#N/A</v>
          </cell>
          <cell r="AY141" t="e">
            <v>#N/A</v>
          </cell>
          <cell r="AZ141" t="e">
            <v>#N/A</v>
          </cell>
          <cell r="BF141" t="str">
            <v>0</v>
          </cell>
          <cell r="BG141" t="e">
            <v>#N/A</v>
          </cell>
          <cell r="BH141" t="e">
            <v>#N/A</v>
          </cell>
          <cell r="BI141" t="e">
            <v>#N/A</v>
          </cell>
          <cell r="BJ141" t="e">
            <v>#N/A</v>
          </cell>
          <cell r="BK141" t="e">
            <v>#N/A</v>
          </cell>
          <cell r="BN141" t="e">
            <v>#N/A</v>
          </cell>
          <cell r="BO141" t="e">
            <v>#N/A</v>
          </cell>
          <cell r="BQ141">
            <v>0</v>
          </cell>
          <cell r="BV141" t="e">
            <v>#N/A</v>
          </cell>
          <cell r="BW141" t="e">
            <v>#N/A</v>
          </cell>
          <cell r="BX141" t="e">
            <v>#N/A</v>
          </cell>
          <cell r="BY141" t="e">
            <v>#N/A</v>
          </cell>
          <cell r="CD141" t="e">
            <v>#N/A</v>
          </cell>
          <cell r="CE141" t="e">
            <v>#N/A</v>
          </cell>
          <cell r="CF141" t="e">
            <v>#N/A</v>
          </cell>
          <cell r="CG141" t="e">
            <v>#N/A</v>
          </cell>
          <cell r="CH141">
            <v>0</v>
          </cell>
          <cell r="CI141">
            <v>0</v>
          </cell>
          <cell r="CJ141">
            <v>0</v>
          </cell>
          <cell r="CK141">
            <v>0</v>
          </cell>
          <cell r="CL141">
            <v>0</v>
          </cell>
          <cell r="CM141">
            <v>10</v>
          </cell>
          <cell r="CN141">
            <v>2.0161290322580645</v>
          </cell>
          <cell r="CO141">
            <v>2.061855670103093</v>
          </cell>
          <cell r="CQ141" t="e">
            <v>#N/A</v>
          </cell>
          <cell r="CX141" t="e">
            <v>#N/A</v>
          </cell>
          <cell r="CY141" t="e">
            <v>#N/A</v>
          </cell>
          <cell r="CZ141" t="e">
            <v>#N/A</v>
          </cell>
          <cell r="DA141" t="e">
            <v>#N/A</v>
          </cell>
          <cell r="DC141" t="e">
            <v>#N/A</v>
          </cell>
        </row>
        <row r="142">
          <cell r="A142" t="str">
            <v>Tenancy</v>
          </cell>
          <cell r="B142">
            <v>138</v>
          </cell>
          <cell r="D142">
            <v>0</v>
          </cell>
          <cell r="E142">
            <v>0</v>
          </cell>
          <cell r="F142">
            <v>0</v>
          </cell>
          <cell r="G142">
            <v>0</v>
          </cell>
          <cell r="H142">
            <v>0</v>
          </cell>
          <cell r="I142">
            <v>0</v>
          </cell>
          <cell r="J142">
            <v>0</v>
          </cell>
          <cell r="K142">
            <v>0</v>
          </cell>
          <cell r="L142">
            <v>0</v>
          </cell>
          <cell r="M142">
            <v>0</v>
          </cell>
          <cell r="N142">
            <v>0</v>
          </cell>
          <cell r="O142">
            <v>0</v>
          </cell>
          <cell r="P142">
            <v>0</v>
          </cell>
          <cell r="R142">
            <v>10</v>
          </cell>
          <cell r="S142">
            <v>2.0161290322580645</v>
          </cell>
          <cell r="T142">
            <v>2.061855670103093</v>
          </cell>
          <cell r="U142" t="e">
            <v>#N/A</v>
          </cell>
          <cell r="W142" t="e">
            <v>#N/A</v>
          </cell>
          <cell r="X142" t="e">
            <v>#N/A</v>
          </cell>
          <cell r="Y142" t="e">
            <v>#N/A</v>
          </cell>
          <cell r="AA142" t="e">
            <v>#N/A</v>
          </cell>
          <cell r="AB142" t="e">
            <v>#N/A</v>
          </cell>
          <cell r="AC142" t="e">
            <v>#N/A</v>
          </cell>
          <cell r="AI142" t="e">
            <v>#N/A</v>
          </cell>
          <cell r="AJ142" t="e">
            <v>#N/A</v>
          </cell>
          <cell r="AL142" t="e">
            <v>#N/A</v>
          </cell>
          <cell r="AN142" t="e">
            <v>#N/A</v>
          </cell>
          <cell r="AO142" t="e">
            <v>#N/A</v>
          </cell>
          <cell r="AP142" t="e">
            <v>#N/A</v>
          </cell>
          <cell r="AT142">
            <v>6.5000099999999996</v>
          </cell>
          <cell r="AU142" t="e">
            <v>#N/A</v>
          </cell>
          <cell r="AV142" t="e">
            <v>#N/A</v>
          </cell>
          <cell r="AW142" t="e">
            <v>#N/A</v>
          </cell>
          <cell r="AX142" t="e">
            <v>#N/A</v>
          </cell>
          <cell r="AY142" t="e">
            <v>#N/A</v>
          </cell>
          <cell r="AZ142" t="e">
            <v>#N/A</v>
          </cell>
          <cell r="BF142" t="str">
            <v>0</v>
          </cell>
          <cell r="BG142" t="e">
            <v>#N/A</v>
          </cell>
          <cell r="BH142" t="e">
            <v>#N/A</v>
          </cell>
          <cell r="BI142" t="e">
            <v>#N/A</v>
          </cell>
          <cell r="BJ142" t="e">
            <v>#N/A</v>
          </cell>
          <cell r="BK142" t="e">
            <v>#N/A</v>
          </cell>
          <cell r="BN142" t="e">
            <v>#N/A</v>
          </cell>
          <cell r="BO142" t="e">
            <v>#N/A</v>
          </cell>
          <cell r="BQ142">
            <v>0</v>
          </cell>
          <cell r="BV142" t="e">
            <v>#N/A</v>
          </cell>
          <cell r="BW142" t="e">
            <v>#N/A</v>
          </cell>
          <cell r="BX142" t="e">
            <v>#N/A</v>
          </cell>
          <cell r="BY142" t="e">
            <v>#N/A</v>
          </cell>
          <cell r="CD142" t="e">
            <v>#N/A</v>
          </cell>
          <cell r="CE142" t="e">
            <v>#N/A</v>
          </cell>
          <cell r="CF142" t="e">
            <v>#N/A</v>
          </cell>
          <cell r="CG142" t="e">
            <v>#N/A</v>
          </cell>
          <cell r="CH142">
            <v>0</v>
          </cell>
          <cell r="CI142">
            <v>0</v>
          </cell>
          <cell r="CJ142">
            <v>0</v>
          </cell>
          <cell r="CK142">
            <v>0</v>
          </cell>
          <cell r="CL142">
            <v>0</v>
          </cell>
          <cell r="CM142">
            <v>10</v>
          </cell>
          <cell r="CN142">
            <v>2.0161290322580645</v>
          </cell>
          <cell r="CO142">
            <v>2.061855670103093</v>
          </cell>
          <cell r="CQ142" t="e">
            <v>#N/A</v>
          </cell>
          <cell r="CX142" t="e">
            <v>#N/A</v>
          </cell>
          <cell r="CY142" t="e">
            <v>#N/A</v>
          </cell>
          <cell r="CZ142" t="e">
            <v>#N/A</v>
          </cell>
          <cell r="DA142" t="e">
            <v>#N/A</v>
          </cell>
          <cell r="DC142" t="e">
            <v>#N/A</v>
          </cell>
        </row>
        <row r="143">
          <cell r="A143" t="str">
            <v>Tenancy</v>
          </cell>
          <cell r="B143">
            <v>139</v>
          </cell>
          <cell r="D143">
            <v>0</v>
          </cell>
          <cell r="E143">
            <v>0</v>
          </cell>
          <cell r="F143">
            <v>0</v>
          </cell>
          <cell r="G143">
            <v>0</v>
          </cell>
          <cell r="H143">
            <v>0</v>
          </cell>
          <cell r="I143">
            <v>0</v>
          </cell>
          <cell r="J143">
            <v>0</v>
          </cell>
          <cell r="K143">
            <v>0</v>
          </cell>
          <cell r="L143">
            <v>0</v>
          </cell>
          <cell r="M143">
            <v>0</v>
          </cell>
          <cell r="N143">
            <v>0</v>
          </cell>
          <cell r="O143">
            <v>0</v>
          </cell>
          <cell r="P143">
            <v>0</v>
          </cell>
          <cell r="R143">
            <v>10</v>
          </cell>
          <cell r="S143">
            <v>2.0161290322580645</v>
          </cell>
          <cell r="T143">
            <v>2.061855670103093</v>
          </cell>
          <cell r="U143" t="e">
            <v>#N/A</v>
          </cell>
          <cell r="W143" t="e">
            <v>#N/A</v>
          </cell>
          <cell r="X143" t="e">
            <v>#N/A</v>
          </cell>
          <cell r="Y143" t="e">
            <v>#N/A</v>
          </cell>
          <cell r="AA143" t="e">
            <v>#N/A</v>
          </cell>
          <cell r="AB143" t="e">
            <v>#N/A</v>
          </cell>
          <cell r="AC143" t="e">
            <v>#N/A</v>
          </cell>
          <cell r="AI143" t="e">
            <v>#N/A</v>
          </cell>
          <cell r="AJ143" t="e">
            <v>#N/A</v>
          </cell>
          <cell r="AL143" t="e">
            <v>#N/A</v>
          </cell>
          <cell r="AN143" t="e">
            <v>#N/A</v>
          </cell>
          <cell r="AO143" t="e">
            <v>#N/A</v>
          </cell>
          <cell r="AP143" t="e">
            <v>#N/A</v>
          </cell>
          <cell r="AT143">
            <v>6.5000099999999996</v>
          </cell>
          <cell r="AU143" t="e">
            <v>#N/A</v>
          </cell>
          <cell r="AV143" t="e">
            <v>#N/A</v>
          </cell>
          <cell r="AW143" t="e">
            <v>#N/A</v>
          </cell>
          <cell r="AX143" t="e">
            <v>#N/A</v>
          </cell>
          <cell r="AY143" t="e">
            <v>#N/A</v>
          </cell>
          <cell r="AZ143" t="e">
            <v>#N/A</v>
          </cell>
          <cell r="BF143" t="str">
            <v>0</v>
          </cell>
          <cell r="BG143" t="e">
            <v>#N/A</v>
          </cell>
          <cell r="BH143" t="e">
            <v>#N/A</v>
          </cell>
          <cell r="BI143" t="e">
            <v>#N/A</v>
          </cell>
          <cell r="BJ143" t="e">
            <v>#N/A</v>
          </cell>
          <cell r="BK143" t="e">
            <v>#N/A</v>
          </cell>
          <cell r="BN143" t="e">
            <v>#N/A</v>
          </cell>
          <cell r="BO143" t="e">
            <v>#N/A</v>
          </cell>
          <cell r="BQ143">
            <v>0</v>
          </cell>
          <cell r="BV143" t="e">
            <v>#N/A</v>
          </cell>
          <cell r="BW143" t="e">
            <v>#N/A</v>
          </cell>
          <cell r="BX143" t="e">
            <v>#N/A</v>
          </cell>
          <cell r="BY143" t="e">
            <v>#N/A</v>
          </cell>
          <cell r="CD143" t="e">
            <v>#N/A</v>
          </cell>
          <cell r="CE143" t="e">
            <v>#N/A</v>
          </cell>
          <cell r="CF143" t="e">
            <v>#N/A</v>
          </cell>
          <cell r="CG143" t="e">
            <v>#N/A</v>
          </cell>
          <cell r="CH143">
            <v>0</v>
          </cell>
          <cell r="CI143">
            <v>0</v>
          </cell>
          <cell r="CJ143">
            <v>0</v>
          </cell>
          <cell r="CK143">
            <v>0</v>
          </cell>
          <cell r="CL143">
            <v>0</v>
          </cell>
          <cell r="CM143">
            <v>10</v>
          </cell>
          <cell r="CN143">
            <v>2.0161290322580645</v>
          </cell>
          <cell r="CO143">
            <v>2.061855670103093</v>
          </cell>
          <cell r="CQ143" t="e">
            <v>#N/A</v>
          </cell>
          <cell r="CX143" t="e">
            <v>#N/A</v>
          </cell>
          <cell r="CY143" t="e">
            <v>#N/A</v>
          </cell>
          <cell r="CZ143" t="e">
            <v>#N/A</v>
          </cell>
          <cell r="DA143" t="e">
            <v>#N/A</v>
          </cell>
          <cell r="DC143" t="e">
            <v>#N/A</v>
          </cell>
        </row>
        <row r="144">
          <cell r="A144" t="str">
            <v>Tenancy</v>
          </cell>
          <cell r="B144">
            <v>140</v>
          </cell>
          <cell r="D144">
            <v>0</v>
          </cell>
          <cell r="E144">
            <v>0</v>
          </cell>
          <cell r="F144">
            <v>0</v>
          </cell>
          <cell r="G144">
            <v>0</v>
          </cell>
          <cell r="H144">
            <v>0</v>
          </cell>
          <cell r="I144">
            <v>0</v>
          </cell>
          <cell r="J144">
            <v>0</v>
          </cell>
          <cell r="K144">
            <v>0</v>
          </cell>
          <cell r="L144">
            <v>0</v>
          </cell>
          <cell r="M144">
            <v>0</v>
          </cell>
          <cell r="N144">
            <v>0</v>
          </cell>
          <cell r="O144">
            <v>0</v>
          </cell>
          <cell r="P144">
            <v>0</v>
          </cell>
          <cell r="R144">
            <v>10</v>
          </cell>
          <cell r="S144">
            <v>2.0161290322580645</v>
          </cell>
          <cell r="T144">
            <v>2.061855670103093</v>
          </cell>
          <cell r="U144" t="e">
            <v>#N/A</v>
          </cell>
          <cell r="W144" t="e">
            <v>#N/A</v>
          </cell>
          <cell r="X144" t="e">
            <v>#N/A</v>
          </cell>
          <cell r="Y144" t="e">
            <v>#N/A</v>
          </cell>
          <cell r="AA144" t="e">
            <v>#N/A</v>
          </cell>
          <cell r="AB144" t="e">
            <v>#N/A</v>
          </cell>
          <cell r="AC144" t="e">
            <v>#N/A</v>
          </cell>
          <cell r="AI144" t="e">
            <v>#N/A</v>
          </cell>
          <cell r="AJ144" t="e">
            <v>#N/A</v>
          </cell>
          <cell r="AL144" t="e">
            <v>#N/A</v>
          </cell>
          <cell r="AN144" t="e">
            <v>#N/A</v>
          </cell>
          <cell r="AO144" t="e">
            <v>#N/A</v>
          </cell>
          <cell r="AP144" t="e">
            <v>#N/A</v>
          </cell>
          <cell r="AT144">
            <v>6.5000099999999996</v>
          </cell>
          <cell r="AU144" t="e">
            <v>#N/A</v>
          </cell>
          <cell r="AV144" t="e">
            <v>#N/A</v>
          </cell>
          <cell r="AW144" t="e">
            <v>#N/A</v>
          </cell>
          <cell r="AX144" t="e">
            <v>#N/A</v>
          </cell>
          <cell r="AY144" t="e">
            <v>#N/A</v>
          </cell>
          <cell r="AZ144" t="e">
            <v>#N/A</v>
          </cell>
          <cell r="BF144" t="str">
            <v>0</v>
          </cell>
          <cell r="BG144" t="e">
            <v>#N/A</v>
          </cell>
          <cell r="BH144" t="e">
            <v>#N/A</v>
          </cell>
          <cell r="BI144" t="e">
            <v>#N/A</v>
          </cell>
          <cell r="BJ144" t="e">
            <v>#N/A</v>
          </cell>
          <cell r="BK144" t="e">
            <v>#N/A</v>
          </cell>
          <cell r="BN144" t="e">
            <v>#N/A</v>
          </cell>
          <cell r="BO144" t="e">
            <v>#N/A</v>
          </cell>
          <cell r="BQ144">
            <v>0</v>
          </cell>
          <cell r="BV144" t="e">
            <v>#N/A</v>
          </cell>
          <cell r="BW144" t="e">
            <v>#N/A</v>
          </cell>
          <cell r="BX144" t="e">
            <v>#N/A</v>
          </cell>
          <cell r="BY144" t="e">
            <v>#N/A</v>
          </cell>
          <cell r="CD144" t="e">
            <v>#N/A</v>
          </cell>
          <cell r="CE144" t="e">
            <v>#N/A</v>
          </cell>
          <cell r="CF144" t="e">
            <v>#N/A</v>
          </cell>
          <cell r="CG144" t="e">
            <v>#N/A</v>
          </cell>
          <cell r="CH144">
            <v>0</v>
          </cell>
          <cell r="CI144">
            <v>0</v>
          </cell>
          <cell r="CJ144">
            <v>0</v>
          </cell>
          <cell r="CK144">
            <v>0</v>
          </cell>
          <cell r="CL144">
            <v>0</v>
          </cell>
          <cell r="CM144">
            <v>10</v>
          </cell>
          <cell r="CN144">
            <v>2.0161290322580645</v>
          </cell>
          <cell r="CO144">
            <v>2.061855670103093</v>
          </cell>
          <cell r="CQ144" t="e">
            <v>#N/A</v>
          </cell>
          <cell r="CX144" t="e">
            <v>#N/A</v>
          </cell>
          <cell r="CY144" t="e">
            <v>#N/A</v>
          </cell>
          <cell r="CZ144" t="e">
            <v>#N/A</v>
          </cell>
          <cell r="DA144" t="e">
            <v>#N/A</v>
          </cell>
          <cell r="DC144" t="e">
            <v>#N/A</v>
          </cell>
        </row>
        <row r="145">
          <cell r="A145" t="str">
            <v>Tenancy</v>
          </cell>
          <cell r="B145">
            <v>141</v>
          </cell>
          <cell r="D145">
            <v>0</v>
          </cell>
          <cell r="E145">
            <v>0</v>
          </cell>
          <cell r="F145">
            <v>0</v>
          </cell>
          <cell r="G145">
            <v>0</v>
          </cell>
          <cell r="H145">
            <v>0</v>
          </cell>
          <cell r="I145">
            <v>0</v>
          </cell>
          <cell r="J145">
            <v>0</v>
          </cell>
          <cell r="K145">
            <v>0</v>
          </cell>
          <cell r="L145">
            <v>0</v>
          </cell>
          <cell r="M145">
            <v>0</v>
          </cell>
          <cell r="N145">
            <v>0</v>
          </cell>
          <cell r="O145">
            <v>0</v>
          </cell>
          <cell r="P145">
            <v>0</v>
          </cell>
          <cell r="R145">
            <v>10</v>
          </cell>
          <cell r="S145">
            <v>2.0161290322580645</v>
          </cell>
          <cell r="T145">
            <v>2.061855670103093</v>
          </cell>
          <cell r="U145" t="e">
            <v>#N/A</v>
          </cell>
          <cell r="W145" t="e">
            <v>#N/A</v>
          </cell>
          <cell r="X145" t="e">
            <v>#N/A</v>
          </cell>
          <cell r="Y145" t="e">
            <v>#N/A</v>
          </cell>
          <cell r="AA145" t="e">
            <v>#N/A</v>
          </cell>
          <cell r="AB145" t="e">
            <v>#N/A</v>
          </cell>
          <cell r="AC145" t="e">
            <v>#N/A</v>
          </cell>
          <cell r="AI145" t="e">
            <v>#N/A</v>
          </cell>
          <cell r="AJ145" t="e">
            <v>#N/A</v>
          </cell>
          <cell r="AL145" t="e">
            <v>#N/A</v>
          </cell>
          <cell r="AN145" t="e">
            <v>#N/A</v>
          </cell>
          <cell r="AO145" t="e">
            <v>#N/A</v>
          </cell>
          <cell r="AP145" t="e">
            <v>#N/A</v>
          </cell>
          <cell r="AT145">
            <v>6.5000099999999996</v>
          </cell>
          <cell r="AU145" t="e">
            <v>#N/A</v>
          </cell>
          <cell r="AV145" t="e">
            <v>#N/A</v>
          </cell>
          <cell r="AW145" t="e">
            <v>#N/A</v>
          </cell>
          <cell r="AX145" t="e">
            <v>#N/A</v>
          </cell>
          <cell r="AY145" t="e">
            <v>#N/A</v>
          </cell>
          <cell r="AZ145" t="e">
            <v>#N/A</v>
          </cell>
          <cell r="BF145" t="str">
            <v>0</v>
          </cell>
          <cell r="BG145" t="e">
            <v>#N/A</v>
          </cell>
          <cell r="BH145" t="e">
            <v>#N/A</v>
          </cell>
          <cell r="BI145" t="e">
            <v>#N/A</v>
          </cell>
          <cell r="BJ145" t="e">
            <v>#N/A</v>
          </cell>
          <cell r="BK145" t="e">
            <v>#N/A</v>
          </cell>
          <cell r="BN145" t="e">
            <v>#N/A</v>
          </cell>
          <cell r="BO145" t="e">
            <v>#N/A</v>
          </cell>
          <cell r="BQ145">
            <v>0</v>
          </cell>
          <cell r="BV145" t="e">
            <v>#N/A</v>
          </cell>
          <cell r="BW145" t="e">
            <v>#N/A</v>
          </cell>
          <cell r="BX145" t="e">
            <v>#N/A</v>
          </cell>
          <cell r="BY145" t="e">
            <v>#N/A</v>
          </cell>
          <cell r="CD145" t="e">
            <v>#N/A</v>
          </cell>
          <cell r="CE145" t="e">
            <v>#N/A</v>
          </cell>
          <cell r="CF145" t="e">
            <v>#N/A</v>
          </cell>
          <cell r="CG145" t="e">
            <v>#N/A</v>
          </cell>
          <cell r="CH145">
            <v>0</v>
          </cell>
          <cell r="CI145">
            <v>0</v>
          </cell>
          <cell r="CJ145">
            <v>0</v>
          </cell>
          <cell r="CK145">
            <v>0</v>
          </cell>
          <cell r="CL145">
            <v>0</v>
          </cell>
          <cell r="CM145">
            <v>10</v>
          </cell>
          <cell r="CN145">
            <v>2.0161290322580645</v>
          </cell>
          <cell r="CO145">
            <v>2.061855670103093</v>
          </cell>
          <cell r="CQ145" t="e">
            <v>#N/A</v>
          </cell>
          <cell r="CX145" t="e">
            <v>#N/A</v>
          </cell>
          <cell r="CY145" t="e">
            <v>#N/A</v>
          </cell>
          <cell r="CZ145" t="e">
            <v>#N/A</v>
          </cell>
          <cell r="DA145" t="e">
            <v>#N/A</v>
          </cell>
          <cell r="DC145" t="e">
            <v>#N/A</v>
          </cell>
        </row>
        <row r="146">
          <cell r="A146" t="str">
            <v>Tenancy</v>
          </cell>
          <cell r="B146">
            <v>142</v>
          </cell>
          <cell r="D146">
            <v>0</v>
          </cell>
          <cell r="E146">
            <v>0</v>
          </cell>
          <cell r="F146">
            <v>0</v>
          </cell>
          <cell r="G146">
            <v>0</v>
          </cell>
          <cell r="H146">
            <v>0</v>
          </cell>
          <cell r="I146">
            <v>0</v>
          </cell>
          <cell r="J146">
            <v>0</v>
          </cell>
          <cell r="K146">
            <v>0</v>
          </cell>
          <cell r="L146">
            <v>0</v>
          </cell>
          <cell r="M146">
            <v>0</v>
          </cell>
          <cell r="N146">
            <v>0</v>
          </cell>
          <cell r="O146">
            <v>0</v>
          </cell>
          <cell r="P146">
            <v>0</v>
          </cell>
          <cell r="R146">
            <v>10</v>
          </cell>
          <cell r="S146">
            <v>2.0161290322580645</v>
          </cell>
          <cell r="T146">
            <v>2.061855670103093</v>
          </cell>
          <cell r="U146" t="e">
            <v>#N/A</v>
          </cell>
          <cell r="W146" t="e">
            <v>#N/A</v>
          </cell>
          <cell r="X146" t="e">
            <v>#N/A</v>
          </cell>
          <cell r="Y146" t="e">
            <v>#N/A</v>
          </cell>
          <cell r="AA146" t="e">
            <v>#N/A</v>
          </cell>
          <cell r="AB146" t="e">
            <v>#N/A</v>
          </cell>
          <cell r="AC146" t="e">
            <v>#N/A</v>
          </cell>
          <cell r="AI146" t="e">
            <v>#N/A</v>
          </cell>
          <cell r="AJ146" t="e">
            <v>#N/A</v>
          </cell>
          <cell r="AL146" t="e">
            <v>#N/A</v>
          </cell>
          <cell r="AN146" t="e">
            <v>#N/A</v>
          </cell>
          <cell r="AO146" t="e">
            <v>#N/A</v>
          </cell>
          <cell r="AP146" t="e">
            <v>#N/A</v>
          </cell>
          <cell r="AT146">
            <v>6.5000099999999996</v>
          </cell>
          <cell r="AU146" t="e">
            <v>#N/A</v>
          </cell>
          <cell r="AV146" t="e">
            <v>#N/A</v>
          </cell>
          <cell r="AW146" t="e">
            <v>#N/A</v>
          </cell>
          <cell r="AX146" t="e">
            <v>#N/A</v>
          </cell>
          <cell r="AY146" t="e">
            <v>#N/A</v>
          </cell>
          <cell r="AZ146" t="e">
            <v>#N/A</v>
          </cell>
          <cell r="BF146" t="str">
            <v>0</v>
          </cell>
          <cell r="BG146" t="e">
            <v>#N/A</v>
          </cell>
          <cell r="BH146" t="e">
            <v>#N/A</v>
          </cell>
          <cell r="BI146" t="e">
            <v>#N/A</v>
          </cell>
          <cell r="BJ146" t="e">
            <v>#N/A</v>
          </cell>
          <cell r="BK146" t="e">
            <v>#N/A</v>
          </cell>
          <cell r="BN146" t="e">
            <v>#N/A</v>
          </cell>
          <cell r="BO146" t="e">
            <v>#N/A</v>
          </cell>
          <cell r="BQ146">
            <v>0</v>
          </cell>
          <cell r="BV146" t="e">
            <v>#N/A</v>
          </cell>
          <cell r="BW146" t="e">
            <v>#N/A</v>
          </cell>
          <cell r="BX146" t="e">
            <v>#N/A</v>
          </cell>
          <cell r="BY146" t="e">
            <v>#N/A</v>
          </cell>
          <cell r="CD146" t="e">
            <v>#N/A</v>
          </cell>
          <cell r="CE146" t="e">
            <v>#N/A</v>
          </cell>
          <cell r="CF146" t="e">
            <v>#N/A</v>
          </cell>
          <cell r="CG146" t="e">
            <v>#N/A</v>
          </cell>
          <cell r="CH146">
            <v>0</v>
          </cell>
          <cell r="CI146">
            <v>0</v>
          </cell>
          <cell r="CJ146">
            <v>0</v>
          </cell>
          <cell r="CK146">
            <v>0</v>
          </cell>
          <cell r="CL146">
            <v>0</v>
          </cell>
          <cell r="CM146">
            <v>10</v>
          </cell>
          <cell r="CN146">
            <v>2.0161290322580645</v>
          </cell>
          <cell r="CO146">
            <v>2.061855670103093</v>
          </cell>
          <cell r="CQ146" t="e">
            <v>#N/A</v>
          </cell>
          <cell r="CX146" t="e">
            <v>#N/A</v>
          </cell>
          <cell r="CY146" t="e">
            <v>#N/A</v>
          </cell>
          <cell r="CZ146" t="e">
            <v>#N/A</v>
          </cell>
          <cell r="DA146" t="e">
            <v>#N/A</v>
          </cell>
          <cell r="DC146" t="e">
            <v>#N/A</v>
          </cell>
        </row>
        <row r="147">
          <cell r="A147" t="str">
            <v>Tenancy</v>
          </cell>
          <cell r="B147">
            <v>143</v>
          </cell>
          <cell r="D147">
            <v>0</v>
          </cell>
          <cell r="E147">
            <v>0</v>
          </cell>
          <cell r="F147">
            <v>0</v>
          </cell>
          <cell r="G147">
            <v>0</v>
          </cell>
          <cell r="H147">
            <v>0</v>
          </cell>
          <cell r="I147">
            <v>0</v>
          </cell>
          <cell r="J147">
            <v>0</v>
          </cell>
          <cell r="K147">
            <v>0</v>
          </cell>
          <cell r="L147">
            <v>0</v>
          </cell>
          <cell r="M147">
            <v>0</v>
          </cell>
          <cell r="N147">
            <v>0</v>
          </cell>
          <cell r="O147">
            <v>0</v>
          </cell>
          <cell r="P147">
            <v>0</v>
          </cell>
          <cell r="R147">
            <v>10</v>
          </cell>
          <cell r="S147">
            <v>2.0161290322580645</v>
          </cell>
          <cell r="T147">
            <v>2.061855670103093</v>
          </cell>
          <cell r="U147" t="e">
            <v>#N/A</v>
          </cell>
          <cell r="W147" t="e">
            <v>#N/A</v>
          </cell>
          <cell r="X147" t="e">
            <v>#N/A</v>
          </cell>
          <cell r="Y147" t="e">
            <v>#N/A</v>
          </cell>
          <cell r="AA147" t="e">
            <v>#N/A</v>
          </cell>
          <cell r="AB147" t="e">
            <v>#N/A</v>
          </cell>
          <cell r="AC147" t="e">
            <v>#N/A</v>
          </cell>
          <cell r="AI147" t="e">
            <v>#N/A</v>
          </cell>
          <cell r="AJ147" t="e">
            <v>#N/A</v>
          </cell>
          <cell r="AL147" t="e">
            <v>#N/A</v>
          </cell>
          <cell r="AN147" t="e">
            <v>#N/A</v>
          </cell>
          <cell r="AO147" t="e">
            <v>#N/A</v>
          </cell>
          <cell r="AP147" t="e">
            <v>#N/A</v>
          </cell>
          <cell r="AT147">
            <v>6.5000099999999996</v>
          </cell>
          <cell r="AU147" t="e">
            <v>#N/A</v>
          </cell>
          <cell r="AV147" t="e">
            <v>#N/A</v>
          </cell>
          <cell r="AW147" t="e">
            <v>#N/A</v>
          </cell>
          <cell r="AX147" t="e">
            <v>#N/A</v>
          </cell>
          <cell r="AY147" t="e">
            <v>#N/A</v>
          </cell>
          <cell r="AZ147" t="e">
            <v>#N/A</v>
          </cell>
          <cell r="BF147" t="str">
            <v>0</v>
          </cell>
          <cell r="BG147" t="e">
            <v>#N/A</v>
          </cell>
          <cell r="BH147" t="e">
            <v>#N/A</v>
          </cell>
          <cell r="BI147" t="e">
            <v>#N/A</v>
          </cell>
          <cell r="BJ147" t="e">
            <v>#N/A</v>
          </cell>
          <cell r="BK147" t="e">
            <v>#N/A</v>
          </cell>
          <cell r="BN147" t="e">
            <v>#N/A</v>
          </cell>
          <cell r="BO147" t="e">
            <v>#N/A</v>
          </cell>
          <cell r="BQ147">
            <v>0</v>
          </cell>
          <cell r="BV147" t="e">
            <v>#N/A</v>
          </cell>
          <cell r="BW147" t="e">
            <v>#N/A</v>
          </cell>
          <cell r="BX147" t="e">
            <v>#N/A</v>
          </cell>
          <cell r="BY147" t="e">
            <v>#N/A</v>
          </cell>
          <cell r="CD147" t="e">
            <v>#N/A</v>
          </cell>
          <cell r="CE147" t="e">
            <v>#N/A</v>
          </cell>
          <cell r="CF147" t="e">
            <v>#N/A</v>
          </cell>
          <cell r="CG147" t="e">
            <v>#N/A</v>
          </cell>
          <cell r="CH147">
            <v>0</v>
          </cell>
          <cell r="CI147">
            <v>0</v>
          </cell>
          <cell r="CJ147">
            <v>0</v>
          </cell>
          <cell r="CK147">
            <v>0</v>
          </cell>
          <cell r="CL147">
            <v>0</v>
          </cell>
          <cell r="CM147">
            <v>10</v>
          </cell>
          <cell r="CN147">
            <v>2.0161290322580645</v>
          </cell>
          <cell r="CO147">
            <v>2.061855670103093</v>
          </cell>
          <cell r="CQ147" t="e">
            <v>#N/A</v>
          </cell>
          <cell r="CX147" t="e">
            <v>#N/A</v>
          </cell>
          <cell r="CY147" t="e">
            <v>#N/A</v>
          </cell>
          <cell r="CZ147" t="e">
            <v>#N/A</v>
          </cell>
          <cell r="DA147" t="e">
            <v>#N/A</v>
          </cell>
          <cell r="DC147" t="e">
            <v>#N/A</v>
          </cell>
        </row>
        <row r="148">
          <cell r="A148" t="str">
            <v>Tenancy</v>
          </cell>
          <cell r="B148">
            <v>144</v>
          </cell>
          <cell r="D148">
            <v>0</v>
          </cell>
          <cell r="E148">
            <v>0</v>
          </cell>
          <cell r="F148">
            <v>0</v>
          </cell>
          <cell r="G148">
            <v>0</v>
          </cell>
          <cell r="H148">
            <v>0</v>
          </cell>
          <cell r="I148">
            <v>0</v>
          </cell>
          <cell r="J148">
            <v>0</v>
          </cell>
          <cell r="K148">
            <v>0</v>
          </cell>
          <cell r="L148">
            <v>0</v>
          </cell>
          <cell r="M148">
            <v>0</v>
          </cell>
          <cell r="N148">
            <v>0</v>
          </cell>
          <cell r="O148">
            <v>0</v>
          </cell>
          <cell r="P148">
            <v>0</v>
          </cell>
          <cell r="R148">
            <v>10</v>
          </cell>
          <cell r="S148">
            <v>2.0161290322580645</v>
          </cell>
          <cell r="T148">
            <v>2.061855670103093</v>
          </cell>
          <cell r="U148" t="e">
            <v>#N/A</v>
          </cell>
          <cell r="W148" t="e">
            <v>#N/A</v>
          </cell>
          <cell r="X148" t="e">
            <v>#N/A</v>
          </cell>
          <cell r="Y148" t="e">
            <v>#N/A</v>
          </cell>
          <cell r="AA148" t="e">
            <v>#N/A</v>
          </cell>
          <cell r="AB148" t="e">
            <v>#N/A</v>
          </cell>
          <cell r="AC148" t="e">
            <v>#N/A</v>
          </cell>
          <cell r="AI148" t="e">
            <v>#N/A</v>
          </cell>
          <cell r="AJ148" t="e">
            <v>#N/A</v>
          </cell>
          <cell r="AL148" t="e">
            <v>#N/A</v>
          </cell>
          <cell r="AN148" t="e">
            <v>#N/A</v>
          </cell>
          <cell r="AO148" t="e">
            <v>#N/A</v>
          </cell>
          <cell r="AP148" t="e">
            <v>#N/A</v>
          </cell>
          <cell r="AT148">
            <v>6.5000099999999996</v>
          </cell>
          <cell r="AU148" t="e">
            <v>#N/A</v>
          </cell>
          <cell r="AV148" t="e">
            <v>#N/A</v>
          </cell>
          <cell r="AW148" t="e">
            <v>#N/A</v>
          </cell>
          <cell r="AX148" t="e">
            <v>#N/A</v>
          </cell>
          <cell r="AY148" t="e">
            <v>#N/A</v>
          </cell>
          <cell r="AZ148" t="e">
            <v>#N/A</v>
          </cell>
          <cell r="BF148" t="str">
            <v>0</v>
          </cell>
          <cell r="BG148" t="e">
            <v>#N/A</v>
          </cell>
          <cell r="BH148" t="e">
            <v>#N/A</v>
          </cell>
          <cell r="BI148" t="e">
            <v>#N/A</v>
          </cell>
          <cell r="BJ148" t="e">
            <v>#N/A</v>
          </cell>
          <cell r="BK148" t="e">
            <v>#N/A</v>
          </cell>
          <cell r="BN148" t="e">
            <v>#N/A</v>
          </cell>
          <cell r="BO148" t="e">
            <v>#N/A</v>
          </cell>
          <cell r="BQ148">
            <v>0</v>
          </cell>
          <cell r="BV148" t="e">
            <v>#N/A</v>
          </cell>
          <cell r="BW148" t="e">
            <v>#N/A</v>
          </cell>
          <cell r="BX148" t="e">
            <v>#N/A</v>
          </cell>
          <cell r="BY148" t="e">
            <v>#N/A</v>
          </cell>
          <cell r="CD148" t="e">
            <v>#N/A</v>
          </cell>
          <cell r="CE148" t="e">
            <v>#N/A</v>
          </cell>
          <cell r="CF148" t="e">
            <v>#N/A</v>
          </cell>
          <cell r="CG148" t="e">
            <v>#N/A</v>
          </cell>
          <cell r="CH148">
            <v>0</v>
          </cell>
          <cell r="CI148">
            <v>0</v>
          </cell>
          <cell r="CJ148">
            <v>0</v>
          </cell>
          <cell r="CK148">
            <v>0</v>
          </cell>
          <cell r="CL148">
            <v>0</v>
          </cell>
          <cell r="CM148">
            <v>10</v>
          </cell>
          <cell r="CN148">
            <v>2.0161290322580645</v>
          </cell>
          <cell r="CO148">
            <v>2.061855670103093</v>
          </cell>
          <cell r="CQ148" t="e">
            <v>#N/A</v>
          </cell>
          <cell r="CX148" t="e">
            <v>#N/A</v>
          </cell>
          <cell r="CY148" t="e">
            <v>#N/A</v>
          </cell>
          <cell r="CZ148" t="e">
            <v>#N/A</v>
          </cell>
          <cell r="DA148" t="e">
            <v>#N/A</v>
          </cell>
          <cell r="DC148" t="e">
            <v>#N/A</v>
          </cell>
        </row>
        <row r="149">
          <cell r="A149" t="str">
            <v>Tenancy</v>
          </cell>
          <cell r="B149">
            <v>145</v>
          </cell>
          <cell r="D149">
            <v>0</v>
          </cell>
          <cell r="E149">
            <v>0</v>
          </cell>
          <cell r="F149">
            <v>0</v>
          </cell>
          <cell r="G149">
            <v>0</v>
          </cell>
          <cell r="H149">
            <v>0</v>
          </cell>
          <cell r="I149">
            <v>0</v>
          </cell>
          <cell r="J149">
            <v>0</v>
          </cell>
          <cell r="K149">
            <v>0</v>
          </cell>
          <cell r="L149">
            <v>0</v>
          </cell>
          <cell r="M149">
            <v>0</v>
          </cell>
          <cell r="N149">
            <v>0</v>
          </cell>
          <cell r="O149">
            <v>0</v>
          </cell>
          <cell r="P149">
            <v>0</v>
          </cell>
          <cell r="R149">
            <v>10</v>
          </cell>
          <cell r="S149">
            <v>2.0161290322580645</v>
          </cell>
          <cell r="T149">
            <v>2.061855670103093</v>
          </cell>
          <cell r="U149" t="e">
            <v>#N/A</v>
          </cell>
          <cell r="W149" t="e">
            <v>#N/A</v>
          </cell>
          <cell r="X149" t="e">
            <v>#N/A</v>
          </cell>
          <cell r="Y149" t="e">
            <v>#N/A</v>
          </cell>
          <cell r="AA149" t="e">
            <v>#N/A</v>
          </cell>
          <cell r="AB149" t="e">
            <v>#N/A</v>
          </cell>
          <cell r="AC149" t="e">
            <v>#N/A</v>
          </cell>
          <cell r="AI149" t="e">
            <v>#N/A</v>
          </cell>
          <cell r="AJ149" t="e">
            <v>#N/A</v>
          </cell>
          <cell r="AL149" t="e">
            <v>#N/A</v>
          </cell>
          <cell r="AN149" t="e">
            <v>#N/A</v>
          </cell>
          <cell r="AO149" t="e">
            <v>#N/A</v>
          </cell>
          <cell r="AP149" t="e">
            <v>#N/A</v>
          </cell>
          <cell r="AT149">
            <v>6.5000099999999996</v>
          </cell>
          <cell r="AU149" t="e">
            <v>#N/A</v>
          </cell>
          <cell r="AV149" t="e">
            <v>#N/A</v>
          </cell>
          <cell r="AW149" t="e">
            <v>#N/A</v>
          </cell>
          <cell r="AX149" t="e">
            <v>#N/A</v>
          </cell>
          <cell r="AY149" t="e">
            <v>#N/A</v>
          </cell>
          <cell r="AZ149" t="e">
            <v>#N/A</v>
          </cell>
          <cell r="BF149" t="str">
            <v>0</v>
          </cell>
          <cell r="BG149" t="e">
            <v>#N/A</v>
          </cell>
          <cell r="BH149" t="e">
            <v>#N/A</v>
          </cell>
          <cell r="BI149" t="e">
            <v>#N/A</v>
          </cell>
          <cell r="BJ149" t="e">
            <v>#N/A</v>
          </cell>
          <cell r="BK149" t="e">
            <v>#N/A</v>
          </cell>
          <cell r="BN149" t="e">
            <v>#N/A</v>
          </cell>
          <cell r="BO149" t="e">
            <v>#N/A</v>
          </cell>
          <cell r="BQ149">
            <v>0</v>
          </cell>
          <cell r="BV149" t="e">
            <v>#N/A</v>
          </cell>
          <cell r="BW149" t="e">
            <v>#N/A</v>
          </cell>
          <cell r="BX149" t="e">
            <v>#N/A</v>
          </cell>
          <cell r="BY149" t="e">
            <v>#N/A</v>
          </cell>
          <cell r="CD149" t="e">
            <v>#N/A</v>
          </cell>
          <cell r="CE149" t="e">
            <v>#N/A</v>
          </cell>
          <cell r="CF149" t="e">
            <v>#N/A</v>
          </cell>
          <cell r="CG149" t="e">
            <v>#N/A</v>
          </cell>
          <cell r="CH149">
            <v>0</v>
          </cell>
          <cell r="CI149">
            <v>0</v>
          </cell>
          <cell r="CJ149">
            <v>0</v>
          </cell>
          <cell r="CK149">
            <v>0</v>
          </cell>
          <cell r="CL149">
            <v>0</v>
          </cell>
          <cell r="CM149">
            <v>10</v>
          </cell>
          <cell r="CN149">
            <v>2.0161290322580645</v>
          </cell>
          <cell r="CO149">
            <v>2.061855670103093</v>
          </cell>
          <cell r="CQ149" t="e">
            <v>#N/A</v>
          </cell>
          <cell r="CX149" t="e">
            <v>#N/A</v>
          </cell>
          <cell r="CY149" t="e">
            <v>#N/A</v>
          </cell>
          <cell r="CZ149" t="e">
            <v>#N/A</v>
          </cell>
          <cell r="DA149" t="e">
            <v>#N/A</v>
          </cell>
          <cell r="DC149" t="e">
            <v>#N/A</v>
          </cell>
        </row>
        <row r="150">
          <cell r="A150" t="str">
            <v>Tenancy</v>
          </cell>
          <cell r="B150">
            <v>146</v>
          </cell>
          <cell r="D150">
            <v>0</v>
          </cell>
          <cell r="E150">
            <v>0</v>
          </cell>
          <cell r="F150">
            <v>0</v>
          </cell>
          <cell r="G150">
            <v>0</v>
          </cell>
          <cell r="H150">
            <v>0</v>
          </cell>
          <cell r="I150">
            <v>0</v>
          </cell>
          <cell r="J150">
            <v>0</v>
          </cell>
          <cell r="K150">
            <v>0</v>
          </cell>
          <cell r="L150">
            <v>0</v>
          </cell>
          <cell r="M150">
            <v>0</v>
          </cell>
          <cell r="N150">
            <v>0</v>
          </cell>
          <cell r="O150">
            <v>0</v>
          </cell>
          <cell r="P150">
            <v>0</v>
          </cell>
          <cell r="R150">
            <v>10</v>
          </cell>
          <cell r="S150">
            <v>2.0161290322580645</v>
          </cell>
          <cell r="T150">
            <v>2.061855670103093</v>
          </cell>
          <cell r="U150" t="e">
            <v>#N/A</v>
          </cell>
          <cell r="W150" t="e">
            <v>#N/A</v>
          </cell>
          <cell r="X150" t="e">
            <v>#N/A</v>
          </cell>
          <cell r="Y150" t="e">
            <v>#N/A</v>
          </cell>
          <cell r="AA150" t="e">
            <v>#N/A</v>
          </cell>
          <cell r="AB150" t="e">
            <v>#N/A</v>
          </cell>
          <cell r="AC150" t="e">
            <v>#N/A</v>
          </cell>
          <cell r="AI150" t="e">
            <v>#N/A</v>
          </cell>
          <cell r="AJ150" t="e">
            <v>#N/A</v>
          </cell>
          <cell r="AL150" t="e">
            <v>#N/A</v>
          </cell>
          <cell r="AN150" t="e">
            <v>#N/A</v>
          </cell>
          <cell r="AO150" t="e">
            <v>#N/A</v>
          </cell>
          <cell r="AP150" t="e">
            <v>#N/A</v>
          </cell>
          <cell r="AT150">
            <v>6.5000099999999996</v>
          </cell>
          <cell r="AU150" t="e">
            <v>#N/A</v>
          </cell>
          <cell r="AV150" t="e">
            <v>#N/A</v>
          </cell>
          <cell r="AW150" t="e">
            <v>#N/A</v>
          </cell>
          <cell r="AX150" t="e">
            <v>#N/A</v>
          </cell>
          <cell r="AY150" t="e">
            <v>#N/A</v>
          </cell>
          <cell r="AZ150" t="e">
            <v>#N/A</v>
          </cell>
          <cell r="BF150" t="str">
            <v>0</v>
          </cell>
          <cell r="BG150" t="e">
            <v>#N/A</v>
          </cell>
          <cell r="BH150" t="e">
            <v>#N/A</v>
          </cell>
          <cell r="BI150" t="e">
            <v>#N/A</v>
          </cell>
          <cell r="BJ150" t="e">
            <v>#N/A</v>
          </cell>
          <cell r="BK150" t="e">
            <v>#N/A</v>
          </cell>
          <cell r="BN150" t="e">
            <v>#N/A</v>
          </cell>
          <cell r="BO150" t="e">
            <v>#N/A</v>
          </cell>
          <cell r="BQ150">
            <v>0</v>
          </cell>
          <cell r="BV150" t="e">
            <v>#N/A</v>
          </cell>
          <cell r="BW150" t="e">
            <v>#N/A</v>
          </cell>
          <cell r="BX150" t="e">
            <v>#N/A</v>
          </cell>
          <cell r="BY150" t="e">
            <v>#N/A</v>
          </cell>
          <cell r="CD150" t="e">
            <v>#N/A</v>
          </cell>
          <cell r="CE150" t="e">
            <v>#N/A</v>
          </cell>
          <cell r="CF150" t="e">
            <v>#N/A</v>
          </cell>
          <cell r="CG150" t="e">
            <v>#N/A</v>
          </cell>
          <cell r="CH150">
            <v>0</v>
          </cell>
          <cell r="CI150">
            <v>0</v>
          </cell>
          <cell r="CJ150">
            <v>0</v>
          </cell>
          <cell r="CK150">
            <v>0</v>
          </cell>
          <cell r="CL150">
            <v>0</v>
          </cell>
          <cell r="CM150">
            <v>10</v>
          </cell>
          <cell r="CN150">
            <v>2.0161290322580645</v>
          </cell>
          <cell r="CO150">
            <v>2.061855670103093</v>
          </cell>
          <cell r="CQ150" t="e">
            <v>#N/A</v>
          </cell>
          <cell r="CX150" t="e">
            <v>#N/A</v>
          </cell>
          <cell r="CY150" t="e">
            <v>#N/A</v>
          </cell>
          <cell r="CZ150" t="e">
            <v>#N/A</v>
          </cell>
          <cell r="DA150" t="e">
            <v>#N/A</v>
          </cell>
          <cell r="DC150" t="e">
            <v>#N/A</v>
          </cell>
        </row>
        <row r="151">
          <cell r="A151" t="str">
            <v>Tenancy</v>
          </cell>
          <cell r="B151">
            <v>147</v>
          </cell>
          <cell r="D151">
            <v>0</v>
          </cell>
          <cell r="E151">
            <v>0</v>
          </cell>
          <cell r="F151">
            <v>0</v>
          </cell>
          <cell r="G151">
            <v>0</v>
          </cell>
          <cell r="H151">
            <v>0</v>
          </cell>
          <cell r="I151">
            <v>0</v>
          </cell>
          <cell r="J151">
            <v>0</v>
          </cell>
          <cell r="K151">
            <v>0</v>
          </cell>
          <cell r="L151">
            <v>0</v>
          </cell>
          <cell r="M151">
            <v>0</v>
          </cell>
          <cell r="N151">
            <v>0</v>
          </cell>
          <cell r="O151">
            <v>0</v>
          </cell>
          <cell r="P151">
            <v>0</v>
          </cell>
          <cell r="R151">
            <v>10</v>
          </cell>
          <cell r="S151">
            <v>2.0161290322580645</v>
          </cell>
          <cell r="T151">
            <v>2.061855670103093</v>
          </cell>
          <cell r="U151" t="e">
            <v>#N/A</v>
          </cell>
          <cell r="W151" t="e">
            <v>#N/A</v>
          </cell>
          <cell r="X151" t="e">
            <v>#N/A</v>
          </cell>
          <cell r="Y151" t="e">
            <v>#N/A</v>
          </cell>
          <cell r="AA151" t="e">
            <v>#N/A</v>
          </cell>
          <cell r="AB151" t="e">
            <v>#N/A</v>
          </cell>
          <cell r="AC151" t="e">
            <v>#N/A</v>
          </cell>
          <cell r="AI151" t="e">
            <v>#N/A</v>
          </cell>
          <cell r="AJ151" t="e">
            <v>#N/A</v>
          </cell>
          <cell r="AL151" t="e">
            <v>#N/A</v>
          </cell>
          <cell r="AN151" t="e">
            <v>#N/A</v>
          </cell>
          <cell r="AO151" t="e">
            <v>#N/A</v>
          </cell>
          <cell r="AP151" t="e">
            <v>#N/A</v>
          </cell>
          <cell r="AT151">
            <v>6.5000099999999996</v>
          </cell>
          <cell r="AU151" t="e">
            <v>#N/A</v>
          </cell>
          <cell r="AV151" t="e">
            <v>#N/A</v>
          </cell>
          <cell r="AW151" t="e">
            <v>#N/A</v>
          </cell>
          <cell r="AX151" t="e">
            <v>#N/A</v>
          </cell>
          <cell r="AY151" t="e">
            <v>#N/A</v>
          </cell>
          <cell r="AZ151" t="e">
            <v>#N/A</v>
          </cell>
          <cell r="BF151" t="str">
            <v>0</v>
          </cell>
          <cell r="BG151" t="e">
            <v>#N/A</v>
          </cell>
          <cell r="BH151" t="e">
            <v>#N/A</v>
          </cell>
          <cell r="BI151" t="e">
            <v>#N/A</v>
          </cell>
          <cell r="BJ151" t="e">
            <v>#N/A</v>
          </cell>
          <cell r="BK151" t="e">
            <v>#N/A</v>
          </cell>
          <cell r="BN151" t="e">
            <v>#N/A</v>
          </cell>
          <cell r="BO151" t="e">
            <v>#N/A</v>
          </cell>
          <cell r="BQ151">
            <v>0</v>
          </cell>
          <cell r="BV151" t="e">
            <v>#N/A</v>
          </cell>
          <cell r="BW151" t="e">
            <v>#N/A</v>
          </cell>
          <cell r="BX151" t="e">
            <v>#N/A</v>
          </cell>
          <cell r="BY151" t="e">
            <v>#N/A</v>
          </cell>
          <cell r="CD151" t="e">
            <v>#N/A</v>
          </cell>
          <cell r="CE151" t="e">
            <v>#N/A</v>
          </cell>
          <cell r="CF151" t="e">
            <v>#N/A</v>
          </cell>
          <cell r="CG151" t="e">
            <v>#N/A</v>
          </cell>
          <cell r="CH151">
            <v>0</v>
          </cell>
          <cell r="CI151">
            <v>0</v>
          </cell>
          <cell r="CJ151">
            <v>0</v>
          </cell>
          <cell r="CK151">
            <v>0</v>
          </cell>
          <cell r="CL151">
            <v>0</v>
          </cell>
          <cell r="CM151">
            <v>10</v>
          </cell>
          <cell r="CN151">
            <v>2.0161290322580645</v>
          </cell>
          <cell r="CO151">
            <v>2.061855670103093</v>
          </cell>
          <cell r="CQ151" t="e">
            <v>#N/A</v>
          </cell>
          <cell r="CX151" t="e">
            <v>#N/A</v>
          </cell>
          <cell r="CY151" t="e">
            <v>#N/A</v>
          </cell>
          <cell r="CZ151" t="e">
            <v>#N/A</v>
          </cell>
          <cell r="DA151" t="e">
            <v>#N/A</v>
          </cell>
          <cell r="DC151" t="e">
            <v>#N/A</v>
          </cell>
        </row>
        <row r="152">
          <cell r="A152" t="str">
            <v>Tenancy</v>
          </cell>
          <cell r="B152">
            <v>148</v>
          </cell>
          <cell r="D152">
            <v>0</v>
          </cell>
          <cell r="E152">
            <v>0</v>
          </cell>
          <cell r="F152">
            <v>0</v>
          </cell>
          <cell r="G152">
            <v>0</v>
          </cell>
          <cell r="H152">
            <v>0</v>
          </cell>
          <cell r="I152">
            <v>0</v>
          </cell>
          <cell r="J152">
            <v>0</v>
          </cell>
          <cell r="K152">
            <v>0</v>
          </cell>
          <cell r="L152">
            <v>0</v>
          </cell>
          <cell r="M152">
            <v>0</v>
          </cell>
          <cell r="N152">
            <v>0</v>
          </cell>
          <cell r="O152">
            <v>0</v>
          </cell>
          <cell r="P152">
            <v>0</v>
          </cell>
          <cell r="R152">
            <v>10</v>
          </cell>
          <cell r="S152">
            <v>2.0161290322580645</v>
          </cell>
          <cell r="T152">
            <v>2.061855670103093</v>
          </cell>
          <cell r="U152" t="e">
            <v>#N/A</v>
          </cell>
          <cell r="W152" t="e">
            <v>#N/A</v>
          </cell>
          <cell r="X152" t="e">
            <v>#N/A</v>
          </cell>
          <cell r="Y152" t="e">
            <v>#N/A</v>
          </cell>
          <cell r="AA152" t="e">
            <v>#N/A</v>
          </cell>
          <cell r="AB152" t="e">
            <v>#N/A</v>
          </cell>
          <cell r="AC152" t="e">
            <v>#N/A</v>
          </cell>
          <cell r="AI152" t="e">
            <v>#N/A</v>
          </cell>
          <cell r="AJ152" t="e">
            <v>#N/A</v>
          </cell>
          <cell r="AL152" t="e">
            <v>#N/A</v>
          </cell>
          <cell r="AN152" t="e">
            <v>#N/A</v>
          </cell>
          <cell r="AO152" t="e">
            <v>#N/A</v>
          </cell>
          <cell r="AP152" t="e">
            <v>#N/A</v>
          </cell>
          <cell r="AT152">
            <v>6.5000099999999996</v>
          </cell>
          <cell r="AU152" t="e">
            <v>#N/A</v>
          </cell>
          <cell r="AV152" t="e">
            <v>#N/A</v>
          </cell>
          <cell r="AW152" t="e">
            <v>#N/A</v>
          </cell>
          <cell r="AX152" t="e">
            <v>#N/A</v>
          </cell>
          <cell r="AY152" t="e">
            <v>#N/A</v>
          </cell>
          <cell r="AZ152" t="e">
            <v>#N/A</v>
          </cell>
          <cell r="BF152" t="str">
            <v>0</v>
          </cell>
          <cell r="BG152" t="e">
            <v>#N/A</v>
          </cell>
          <cell r="BH152" t="e">
            <v>#N/A</v>
          </cell>
          <cell r="BI152" t="e">
            <v>#N/A</v>
          </cell>
          <cell r="BJ152" t="e">
            <v>#N/A</v>
          </cell>
          <cell r="BK152" t="e">
            <v>#N/A</v>
          </cell>
          <cell r="BN152" t="e">
            <v>#N/A</v>
          </cell>
          <cell r="BO152" t="e">
            <v>#N/A</v>
          </cell>
          <cell r="BQ152">
            <v>0</v>
          </cell>
          <cell r="BV152" t="e">
            <v>#N/A</v>
          </cell>
          <cell r="BW152" t="e">
            <v>#N/A</v>
          </cell>
          <cell r="BX152" t="e">
            <v>#N/A</v>
          </cell>
          <cell r="BY152" t="e">
            <v>#N/A</v>
          </cell>
          <cell r="CD152" t="e">
            <v>#N/A</v>
          </cell>
          <cell r="CE152" t="e">
            <v>#N/A</v>
          </cell>
          <cell r="CF152" t="e">
            <v>#N/A</v>
          </cell>
          <cell r="CG152" t="e">
            <v>#N/A</v>
          </cell>
          <cell r="CH152">
            <v>0</v>
          </cell>
          <cell r="CI152">
            <v>0</v>
          </cell>
          <cell r="CJ152">
            <v>0</v>
          </cell>
          <cell r="CK152">
            <v>0</v>
          </cell>
          <cell r="CL152">
            <v>0</v>
          </cell>
          <cell r="CM152">
            <v>10</v>
          </cell>
          <cell r="CN152">
            <v>2.0161290322580645</v>
          </cell>
          <cell r="CO152">
            <v>2.061855670103093</v>
          </cell>
          <cell r="CQ152" t="e">
            <v>#N/A</v>
          </cell>
          <cell r="CX152" t="e">
            <v>#N/A</v>
          </cell>
          <cell r="CY152" t="e">
            <v>#N/A</v>
          </cell>
          <cell r="CZ152" t="e">
            <v>#N/A</v>
          </cell>
          <cell r="DA152" t="e">
            <v>#N/A</v>
          </cell>
          <cell r="DC152" t="e">
            <v>#N/A</v>
          </cell>
        </row>
        <row r="153">
          <cell r="A153" t="str">
            <v>Tenancy</v>
          </cell>
          <cell r="B153">
            <v>149</v>
          </cell>
          <cell r="D153">
            <v>0</v>
          </cell>
          <cell r="E153">
            <v>0</v>
          </cell>
          <cell r="F153">
            <v>0</v>
          </cell>
          <cell r="G153">
            <v>0</v>
          </cell>
          <cell r="H153">
            <v>0</v>
          </cell>
          <cell r="I153">
            <v>0</v>
          </cell>
          <cell r="J153">
            <v>0</v>
          </cell>
          <cell r="K153">
            <v>0</v>
          </cell>
          <cell r="L153">
            <v>0</v>
          </cell>
          <cell r="M153">
            <v>0</v>
          </cell>
          <cell r="N153">
            <v>0</v>
          </cell>
          <cell r="O153">
            <v>0</v>
          </cell>
          <cell r="P153">
            <v>0</v>
          </cell>
          <cell r="R153">
            <v>10</v>
          </cell>
          <cell r="S153">
            <v>2.0161290322580645</v>
          </cell>
          <cell r="T153">
            <v>2.061855670103093</v>
          </cell>
          <cell r="U153" t="e">
            <v>#N/A</v>
          </cell>
          <cell r="W153" t="e">
            <v>#N/A</v>
          </cell>
          <cell r="X153" t="e">
            <v>#N/A</v>
          </cell>
          <cell r="Y153" t="e">
            <v>#N/A</v>
          </cell>
          <cell r="AA153" t="e">
            <v>#N/A</v>
          </cell>
          <cell r="AB153" t="e">
            <v>#N/A</v>
          </cell>
          <cell r="AC153" t="e">
            <v>#N/A</v>
          </cell>
          <cell r="AI153" t="e">
            <v>#N/A</v>
          </cell>
          <cell r="AJ153" t="e">
            <v>#N/A</v>
          </cell>
          <cell r="AL153" t="e">
            <v>#N/A</v>
          </cell>
          <cell r="AN153" t="e">
            <v>#N/A</v>
          </cell>
          <cell r="AO153" t="e">
            <v>#N/A</v>
          </cell>
          <cell r="AP153" t="e">
            <v>#N/A</v>
          </cell>
          <cell r="AT153">
            <v>6.5000099999999996</v>
          </cell>
          <cell r="AU153" t="e">
            <v>#N/A</v>
          </cell>
          <cell r="AV153" t="e">
            <v>#N/A</v>
          </cell>
          <cell r="AW153" t="e">
            <v>#N/A</v>
          </cell>
          <cell r="AX153" t="e">
            <v>#N/A</v>
          </cell>
          <cell r="AY153" t="e">
            <v>#N/A</v>
          </cell>
          <cell r="AZ153" t="e">
            <v>#N/A</v>
          </cell>
          <cell r="BF153" t="str">
            <v>0</v>
          </cell>
          <cell r="BG153" t="e">
            <v>#N/A</v>
          </cell>
          <cell r="BH153" t="e">
            <v>#N/A</v>
          </cell>
          <cell r="BI153" t="e">
            <v>#N/A</v>
          </cell>
          <cell r="BJ153" t="e">
            <v>#N/A</v>
          </cell>
          <cell r="BK153" t="e">
            <v>#N/A</v>
          </cell>
          <cell r="BN153" t="e">
            <v>#N/A</v>
          </cell>
          <cell r="BO153" t="e">
            <v>#N/A</v>
          </cell>
          <cell r="BQ153">
            <v>0</v>
          </cell>
          <cell r="BV153" t="e">
            <v>#N/A</v>
          </cell>
          <cell r="BW153" t="e">
            <v>#N/A</v>
          </cell>
          <cell r="BX153" t="e">
            <v>#N/A</v>
          </cell>
          <cell r="BY153" t="e">
            <v>#N/A</v>
          </cell>
          <cell r="CD153" t="e">
            <v>#N/A</v>
          </cell>
          <cell r="CE153" t="e">
            <v>#N/A</v>
          </cell>
          <cell r="CF153" t="e">
            <v>#N/A</v>
          </cell>
          <cell r="CG153" t="e">
            <v>#N/A</v>
          </cell>
          <cell r="CH153">
            <v>0</v>
          </cell>
          <cell r="CI153">
            <v>0</v>
          </cell>
          <cell r="CJ153">
            <v>0</v>
          </cell>
          <cell r="CK153">
            <v>0</v>
          </cell>
          <cell r="CL153">
            <v>0</v>
          </cell>
          <cell r="CM153">
            <v>10</v>
          </cell>
          <cell r="CN153">
            <v>2.0161290322580645</v>
          </cell>
          <cell r="CO153">
            <v>2.061855670103093</v>
          </cell>
          <cell r="CQ153" t="e">
            <v>#N/A</v>
          </cell>
          <cell r="CX153" t="e">
            <v>#N/A</v>
          </cell>
          <cell r="CY153" t="e">
            <v>#N/A</v>
          </cell>
          <cell r="CZ153" t="e">
            <v>#N/A</v>
          </cell>
          <cell r="DA153" t="e">
            <v>#N/A</v>
          </cell>
          <cell r="DC153" t="e">
            <v>#N/A</v>
          </cell>
        </row>
        <row r="154">
          <cell r="A154" t="str">
            <v>Tenancy</v>
          </cell>
          <cell r="B154">
            <v>150</v>
          </cell>
          <cell r="D154">
            <v>0</v>
          </cell>
          <cell r="E154">
            <v>0</v>
          </cell>
          <cell r="F154">
            <v>0</v>
          </cell>
          <cell r="G154">
            <v>0</v>
          </cell>
          <cell r="H154">
            <v>0</v>
          </cell>
          <cell r="I154">
            <v>0</v>
          </cell>
          <cell r="J154">
            <v>0</v>
          </cell>
          <cell r="K154">
            <v>0</v>
          </cell>
          <cell r="L154">
            <v>0</v>
          </cell>
          <cell r="M154">
            <v>0</v>
          </cell>
          <cell r="N154">
            <v>0</v>
          </cell>
          <cell r="O154">
            <v>0</v>
          </cell>
          <cell r="P154">
            <v>0</v>
          </cell>
          <cell r="R154">
            <v>10</v>
          </cell>
          <cell r="S154">
            <v>2.0161290322580645</v>
          </cell>
          <cell r="T154">
            <v>2.061855670103093</v>
          </cell>
          <cell r="U154" t="e">
            <v>#N/A</v>
          </cell>
          <cell r="W154" t="e">
            <v>#N/A</v>
          </cell>
          <cell r="X154" t="e">
            <v>#N/A</v>
          </cell>
          <cell r="Y154" t="e">
            <v>#N/A</v>
          </cell>
          <cell r="AA154" t="e">
            <v>#N/A</v>
          </cell>
          <cell r="AB154" t="e">
            <v>#N/A</v>
          </cell>
          <cell r="AC154" t="e">
            <v>#N/A</v>
          </cell>
          <cell r="AI154" t="e">
            <v>#N/A</v>
          </cell>
          <cell r="AJ154" t="e">
            <v>#N/A</v>
          </cell>
          <cell r="AL154" t="e">
            <v>#N/A</v>
          </cell>
          <cell r="AN154" t="e">
            <v>#N/A</v>
          </cell>
          <cell r="AO154" t="e">
            <v>#N/A</v>
          </cell>
          <cell r="AP154" t="e">
            <v>#N/A</v>
          </cell>
          <cell r="AT154">
            <v>6.5000099999999996</v>
          </cell>
          <cell r="AU154" t="e">
            <v>#N/A</v>
          </cell>
          <cell r="AV154" t="e">
            <v>#N/A</v>
          </cell>
          <cell r="AW154" t="e">
            <v>#N/A</v>
          </cell>
          <cell r="AX154" t="e">
            <v>#N/A</v>
          </cell>
          <cell r="AY154" t="e">
            <v>#N/A</v>
          </cell>
          <cell r="AZ154" t="e">
            <v>#N/A</v>
          </cell>
          <cell r="BF154" t="str">
            <v>0</v>
          </cell>
          <cell r="BG154" t="e">
            <v>#N/A</v>
          </cell>
          <cell r="BH154" t="e">
            <v>#N/A</v>
          </cell>
          <cell r="BI154" t="e">
            <v>#N/A</v>
          </cell>
          <cell r="BJ154" t="e">
            <v>#N/A</v>
          </cell>
          <cell r="BK154" t="e">
            <v>#N/A</v>
          </cell>
          <cell r="BN154" t="e">
            <v>#N/A</v>
          </cell>
          <cell r="BO154" t="e">
            <v>#N/A</v>
          </cell>
          <cell r="BQ154">
            <v>0</v>
          </cell>
          <cell r="BV154" t="e">
            <v>#N/A</v>
          </cell>
          <cell r="BW154" t="e">
            <v>#N/A</v>
          </cell>
          <cell r="BX154" t="e">
            <v>#N/A</v>
          </cell>
          <cell r="BY154" t="e">
            <v>#N/A</v>
          </cell>
          <cell r="CD154" t="e">
            <v>#N/A</v>
          </cell>
          <cell r="CE154" t="e">
            <v>#N/A</v>
          </cell>
          <cell r="CF154" t="e">
            <v>#N/A</v>
          </cell>
          <cell r="CG154" t="e">
            <v>#N/A</v>
          </cell>
          <cell r="CH154">
            <v>0</v>
          </cell>
          <cell r="CI154">
            <v>0</v>
          </cell>
          <cell r="CJ154">
            <v>0</v>
          </cell>
          <cell r="CK154">
            <v>0</v>
          </cell>
          <cell r="CL154">
            <v>0</v>
          </cell>
          <cell r="CM154">
            <v>10</v>
          </cell>
          <cell r="CN154">
            <v>2.0161290322580645</v>
          </cell>
          <cell r="CO154">
            <v>2.061855670103093</v>
          </cell>
          <cell r="CQ154" t="e">
            <v>#N/A</v>
          </cell>
          <cell r="CX154" t="e">
            <v>#N/A</v>
          </cell>
          <cell r="CY154" t="e">
            <v>#N/A</v>
          </cell>
          <cell r="CZ154" t="e">
            <v>#N/A</v>
          </cell>
          <cell r="DA154" t="e">
            <v>#N/A</v>
          </cell>
          <cell r="DC154" t="e">
            <v>#N/A</v>
          </cell>
        </row>
      </sheetData>
      <sheetData sheetId="16">
        <row r="5">
          <cell r="K5">
            <v>0</v>
          </cell>
          <cell r="M5">
            <v>0</v>
          </cell>
          <cell r="P5">
            <v>0</v>
          </cell>
        </row>
      </sheetData>
      <sheetData sheetId="17">
        <row r="4">
          <cell r="B4" t="str">
            <v>Rating</v>
          </cell>
          <cell r="R4" t="str">
            <v>TOTAL</v>
          </cell>
          <cell r="T4" t="str">
            <v>GPPtage</v>
          </cell>
          <cell r="W4" t="str">
            <v>ELEC ERROR</v>
          </cell>
          <cell r="AG4" t="str">
            <v>TOTAL</v>
          </cell>
          <cell r="AJ4" t="str">
            <v>Gas ERROR</v>
          </cell>
          <cell r="AN4" t="str">
            <v>TOTAL Diesel</v>
          </cell>
          <cell r="AR4" t="str">
            <v>TOTAL Coal kg</v>
          </cell>
        </row>
        <row r="5">
          <cell r="B5" t="str">
            <v>Whole Building</v>
          </cell>
          <cell r="R5">
            <v>0</v>
          </cell>
          <cell r="T5">
            <v>0</v>
          </cell>
          <cell r="W5">
            <v>0</v>
          </cell>
          <cell r="AG5">
            <v>0</v>
          </cell>
          <cell r="AJ5">
            <v>0</v>
          </cell>
          <cell r="AN5">
            <v>0</v>
          </cell>
          <cell r="AR5">
            <v>0</v>
          </cell>
        </row>
        <row r="6">
          <cell r="B6" t="str">
            <v>Base Building</v>
          </cell>
          <cell r="R6">
            <v>0</v>
          </cell>
          <cell r="T6">
            <v>0</v>
          </cell>
          <cell r="W6">
            <v>0</v>
          </cell>
          <cell r="AG6">
            <v>0</v>
          </cell>
          <cell r="AJ6">
            <v>0</v>
          </cell>
          <cell r="AN6">
            <v>0</v>
          </cell>
          <cell r="AR6">
            <v>0</v>
          </cell>
        </row>
        <row r="7">
          <cell r="B7">
            <v>1</v>
          </cell>
          <cell r="R7">
            <v>0</v>
          </cell>
          <cell r="T7">
            <v>0</v>
          </cell>
          <cell r="W7">
            <v>0</v>
          </cell>
          <cell r="AG7">
            <v>0</v>
          </cell>
          <cell r="AJ7">
            <v>0</v>
          </cell>
          <cell r="AN7">
            <v>0</v>
          </cell>
          <cell r="AR7">
            <v>0</v>
          </cell>
        </row>
        <row r="8">
          <cell r="B8">
            <v>2</v>
          </cell>
          <cell r="R8">
            <v>0</v>
          </cell>
          <cell r="T8">
            <v>0</v>
          </cell>
          <cell r="W8">
            <v>0</v>
          </cell>
          <cell r="AG8">
            <v>0</v>
          </cell>
          <cell r="AJ8">
            <v>0</v>
          </cell>
          <cell r="AN8">
            <v>0</v>
          </cell>
          <cell r="AR8">
            <v>0</v>
          </cell>
        </row>
        <row r="9">
          <cell r="B9">
            <v>3</v>
          </cell>
          <cell r="R9">
            <v>0</v>
          </cell>
          <cell r="T9">
            <v>0</v>
          </cell>
          <cell r="W9">
            <v>0</v>
          </cell>
          <cell r="AG9">
            <v>0</v>
          </cell>
          <cell r="AJ9">
            <v>0</v>
          </cell>
          <cell r="AN9">
            <v>0</v>
          </cell>
          <cell r="AR9">
            <v>0</v>
          </cell>
        </row>
        <row r="10">
          <cell r="B10">
            <v>4</v>
          </cell>
          <cell r="R10">
            <v>0</v>
          </cell>
          <cell r="T10">
            <v>0</v>
          </cell>
          <cell r="W10">
            <v>0</v>
          </cell>
          <cell r="AG10">
            <v>0</v>
          </cell>
          <cell r="AJ10">
            <v>0</v>
          </cell>
          <cell r="AN10">
            <v>0</v>
          </cell>
          <cell r="AR10">
            <v>0</v>
          </cell>
        </row>
        <row r="11">
          <cell r="B11">
            <v>5</v>
          </cell>
          <cell r="R11">
            <v>0</v>
          </cell>
          <cell r="T11">
            <v>0</v>
          </cell>
          <cell r="W11">
            <v>0</v>
          </cell>
          <cell r="AG11">
            <v>0</v>
          </cell>
          <cell r="AJ11">
            <v>0</v>
          </cell>
          <cell r="AN11">
            <v>0</v>
          </cell>
          <cell r="AR11">
            <v>0</v>
          </cell>
        </row>
        <row r="12">
          <cell r="B12">
            <v>6</v>
          </cell>
          <cell r="R12">
            <v>0</v>
          </cell>
          <cell r="T12">
            <v>0</v>
          </cell>
          <cell r="W12">
            <v>0</v>
          </cell>
          <cell r="AG12">
            <v>0</v>
          </cell>
          <cell r="AJ12">
            <v>0</v>
          </cell>
          <cell r="AN12">
            <v>0</v>
          </cell>
          <cell r="AR12">
            <v>0</v>
          </cell>
        </row>
        <row r="13">
          <cell r="B13">
            <v>7</v>
          </cell>
          <cell r="R13">
            <v>0</v>
          </cell>
          <cell r="T13">
            <v>0</v>
          </cell>
          <cell r="W13">
            <v>0</v>
          </cell>
          <cell r="AG13">
            <v>0</v>
          </cell>
          <cell r="AJ13">
            <v>0</v>
          </cell>
          <cell r="AN13">
            <v>0</v>
          </cell>
          <cell r="AR13">
            <v>0</v>
          </cell>
        </row>
        <row r="14">
          <cell r="B14">
            <v>8</v>
          </cell>
          <cell r="R14">
            <v>0</v>
          </cell>
          <cell r="T14">
            <v>0</v>
          </cell>
          <cell r="W14">
            <v>0</v>
          </cell>
          <cell r="AG14">
            <v>0</v>
          </cell>
          <cell r="AJ14">
            <v>0</v>
          </cell>
          <cell r="AN14">
            <v>0</v>
          </cell>
          <cell r="AR14">
            <v>0</v>
          </cell>
        </row>
        <row r="15">
          <cell r="B15">
            <v>9</v>
          </cell>
          <cell r="R15">
            <v>0</v>
          </cell>
          <cell r="T15">
            <v>0</v>
          </cell>
          <cell r="W15">
            <v>0</v>
          </cell>
          <cell r="AG15">
            <v>0</v>
          </cell>
          <cell r="AJ15">
            <v>0</v>
          </cell>
          <cell r="AN15">
            <v>0</v>
          </cell>
          <cell r="AR15">
            <v>0</v>
          </cell>
        </row>
        <row r="16">
          <cell r="B16">
            <v>10</v>
          </cell>
          <cell r="R16">
            <v>0</v>
          </cell>
          <cell r="T16">
            <v>0</v>
          </cell>
          <cell r="W16">
            <v>0</v>
          </cell>
          <cell r="AG16">
            <v>0</v>
          </cell>
          <cell r="AJ16">
            <v>0</v>
          </cell>
          <cell r="AN16">
            <v>0</v>
          </cell>
          <cell r="AR16">
            <v>0</v>
          </cell>
        </row>
        <row r="17">
          <cell r="B17">
            <v>11</v>
          </cell>
          <cell r="R17">
            <v>0</v>
          </cell>
          <cell r="T17">
            <v>0</v>
          </cell>
          <cell r="W17">
            <v>0</v>
          </cell>
          <cell r="AG17">
            <v>0</v>
          </cell>
          <cell r="AJ17">
            <v>0</v>
          </cell>
          <cell r="AN17">
            <v>0</v>
          </cell>
          <cell r="AR17">
            <v>0</v>
          </cell>
        </row>
        <row r="18">
          <cell r="B18">
            <v>12</v>
          </cell>
          <cell r="R18">
            <v>0</v>
          </cell>
          <cell r="T18">
            <v>0</v>
          </cell>
          <cell r="W18">
            <v>0</v>
          </cell>
          <cell r="AG18">
            <v>0</v>
          </cell>
          <cell r="AJ18">
            <v>0</v>
          </cell>
          <cell r="AN18">
            <v>0</v>
          </cell>
          <cell r="AR18">
            <v>0</v>
          </cell>
        </row>
        <row r="19">
          <cell r="B19">
            <v>13</v>
          </cell>
          <cell r="R19">
            <v>0</v>
          </cell>
          <cell r="T19">
            <v>0</v>
          </cell>
          <cell r="W19">
            <v>0</v>
          </cell>
          <cell r="AG19">
            <v>0</v>
          </cell>
          <cell r="AJ19">
            <v>0</v>
          </cell>
          <cell r="AN19">
            <v>0</v>
          </cell>
          <cell r="AR19">
            <v>0</v>
          </cell>
        </row>
        <row r="20">
          <cell r="B20">
            <v>14</v>
          </cell>
          <cell r="R20">
            <v>0</v>
          </cell>
          <cell r="T20">
            <v>0</v>
          </cell>
          <cell r="W20">
            <v>0</v>
          </cell>
          <cell r="AG20">
            <v>0</v>
          </cell>
          <cell r="AJ20">
            <v>0</v>
          </cell>
          <cell r="AN20">
            <v>0</v>
          </cell>
          <cell r="AR20">
            <v>0</v>
          </cell>
        </row>
        <row r="21">
          <cell r="B21">
            <v>15</v>
          </cell>
          <cell r="R21">
            <v>0</v>
          </cell>
          <cell r="T21">
            <v>0</v>
          </cell>
          <cell r="W21">
            <v>0</v>
          </cell>
          <cell r="AG21">
            <v>0</v>
          </cell>
          <cell r="AJ21">
            <v>0</v>
          </cell>
          <cell r="AN21">
            <v>0</v>
          </cell>
          <cell r="AR21">
            <v>0</v>
          </cell>
        </row>
        <row r="22">
          <cell r="B22">
            <v>16</v>
          </cell>
          <cell r="R22">
            <v>0</v>
          </cell>
          <cell r="T22">
            <v>0</v>
          </cell>
          <cell r="W22">
            <v>0</v>
          </cell>
          <cell r="AG22">
            <v>0</v>
          </cell>
          <cell r="AJ22">
            <v>0</v>
          </cell>
          <cell r="AN22">
            <v>0</v>
          </cell>
          <cell r="AR22">
            <v>0</v>
          </cell>
        </row>
        <row r="23">
          <cell r="B23">
            <v>17</v>
          </cell>
          <cell r="R23">
            <v>0</v>
          </cell>
          <cell r="T23">
            <v>0</v>
          </cell>
          <cell r="W23">
            <v>0</v>
          </cell>
          <cell r="AG23">
            <v>0</v>
          </cell>
          <cell r="AJ23">
            <v>0</v>
          </cell>
          <cell r="AN23">
            <v>0</v>
          </cell>
          <cell r="AR23">
            <v>0</v>
          </cell>
        </row>
        <row r="24">
          <cell r="B24">
            <v>18</v>
          </cell>
          <cell r="R24">
            <v>0</v>
          </cell>
          <cell r="T24">
            <v>0</v>
          </cell>
          <cell r="W24">
            <v>0</v>
          </cell>
          <cell r="AG24">
            <v>0</v>
          </cell>
          <cell r="AJ24">
            <v>0</v>
          </cell>
          <cell r="AN24">
            <v>0</v>
          </cell>
          <cell r="AR24">
            <v>0</v>
          </cell>
        </row>
        <row r="25">
          <cell r="B25">
            <v>19</v>
          </cell>
          <cell r="R25">
            <v>0</v>
          </cell>
          <cell r="T25">
            <v>0</v>
          </cell>
          <cell r="W25">
            <v>0</v>
          </cell>
          <cell r="AG25">
            <v>0</v>
          </cell>
          <cell r="AJ25">
            <v>0</v>
          </cell>
          <cell r="AN25">
            <v>0</v>
          </cell>
          <cell r="AR25">
            <v>0</v>
          </cell>
        </row>
        <row r="26">
          <cell r="B26">
            <v>20</v>
          </cell>
          <cell r="R26">
            <v>0</v>
          </cell>
          <cell r="T26">
            <v>0</v>
          </cell>
          <cell r="W26">
            <v>0</v>
          </cell>
          <cell r="AG26">
            <v>0</v>
          </cell>
          <cell r="AJ26">
            <v>0</v>
          </cell>
          <cell r="AN26">
            <v>0</v>
          </cell>
          <cell r="AR26">
            <v>0</v>
          </cell>
        </row>
        <row r="27">
          <cell r="B27">
            <v>21</v>
          </cell>
          <cell r="R27">
            <v>0</v>
          </cell>
          <cell r="T27">
            <v>0</v>
          </cell>
          <cell r="W27">
            <v>0</v>
          </cell>
          <cell r="AG27">
            <v>0</v>
          </cell>
          <cell r="AJ27">
            <v>0</v>
          </cell>
          <cell r="AN27">
            <v>0</v>
          </cell>
          <cell r="AR27">
            <v>0</v>
          </cell>
        </row>
        <row r="28">
          <cell r="B28">
            <v>22</v>
          </cell>
          <cell r="R28">
            <v>0</v>
          </cell>
          <cell r="T28">
            <v>0</v>
          </cell>
          <cell r="W28">
            <v>0</v>
          </cell>
          <cell r="AG28">
            <v>0</v>
          </cell>
          <cell r="AJ28">
            <v>0</v>
          </cell>
          <cell r="AN28">
            <v>0</v>
          </cell>
          <cell r="AR28">
            <v>0</v>
          </cell>
        </row>
        <row r="29">
          <cell r="B29">
            <v>23</v>
          </cell>
          <cell r="R29">
            <v>0</v>
          </cell>
          <cell r="T29">
            <v>0</v>
          </cell>
          <cell r="W29">
            <v>0</v>
          </cell>
          <cell r="AG29">
            <v>0</v>
          </cell>
          <cell r="AJ29">
            <v>0</v>
          </cell>
          <cell r="AN29">
            <v>0</v>
          </cell>
          <cell r="AR29">
            <v>0</v>
          </cell>
        </row>
        <row r="30">
          <cell r="B30">
            <v>24</v>
          </cell>
          <cell r="R30">
            <v>0</v>
          </cell>
          <cell r="T30">
            <v>0</v>
          </cell>
          <cell r="W30">
            <v>0</v>
          </cell>
          <cell r="AG30">
            <v>0</v>
          </cell>
          <cell r="AJ30">
            <v>0</v>
          </cell>
          <cell r="AN30">
            <v>0</v>
          </cell>
          <cell r="AR30">
            <v>0</v>
          </cell>
        </row>
        <row r="31">
          <cell r="B31">
            <v>25</v>
          </cell>
          <cell r="R31">
            <v>0</v>
          </cell>
          <cell r="T31">
            <v>0</v>
          </cell>
          <cell r="W31">
            <v>0</v>
          </cell>
          <cell r="AG31">
            <v>0</v>
          </cell>
          <cell r="AJ31">
            <v>0</v>
          </cell>
          <cell r="AN31">
            <v>0</v>
          </cell>
          <cell r="AR31">
            <v>0</v>
          </cell>
        </row>
        <row r="32">
          <cell r="B32">
            <v>26</v>
          </cell>
          <cell r="R32">
            <v>0</v>
          </cell>
          <cell r="T32">
            <v>0</v>
          </cell>
          <cell r="W32">
            <v>0</v>
          </cell>
          <cell r="AG32">
            <v>0</v>
          </cell>
          <cell r="AJ32">
            <v>0</v>
          </cell>
          <cell r="AN32">
            <v>0</v>
          </cell>
          <cell r="AR32">
            <v>0</v>
          </cell>
        </row>
        <row r="33">
          <cell r="B33">
            <v>27</v>
          </cell>
          <cell r="R33">
            <v>0</v>
          </cell>
          <cell r="T33">
            <v>0</v>
          </cell>
          <cell r="W33">
            <v>0</v>
          </cell>
          <cell r="AG33">
            <v>0</v>
          </cell>
          <cell r="AJ33">
            <v>0</v>
          </cell>
          <cell r="AN33">
            <v>0</v>
          </cell>
          <cell r="AR33">
            <v>0</v>
          </cell>
        </row>
        <row r="34">
          <cell r="B34">
            <v>28</v>
          </cell>
          <cell r="R34">
            <v>0</v>
          </cell>
          <cell r="T34">
            <v>0</v>
          </cell>
          <cell r="W34">
            <v>0</v>
          </cell>
          <cell r="AG34">
            <v>0</v>
          </cell>
          <cell r="AJ34">
            <v>0</v>
          </cell>
          <cell r="AN34">
            <v>0</v>
          </cell>
          <cell r="AR34">
            <v>0</v>
          </cell>
        </row>
        <row r="35">
          <cell r="B35">
            <v>29</v>
          </cell>
          <cell r="R35">
            <v>0</v>
          </cell>
          <cell r="T35">
            <v>0</v>
          </cell>
          <cell r="W35">
            <v>0</v>
          </cell>
          <cell r="AG35">
            <v>0</v>
          </cell>
          <cell r="AJ35">
            <v>0</v>
          </cell>
          <cell r="AN35">
            <v>0</v>
          </cell>
          <cell r="AR35">
            <v>0</v>
          </cell>
        </row>
        <row r="36">
          <cell r="B36">
            <v>30</v>
          </cell>
          <cell r="R36">
            <v>0</v>
          </cell>
          <cell r="T36">
            <v>0</v>
          </cell>
          <cell r="W36">
            <v>0</v>
          </cell>
          <cell r="AG36">
            <v>0</v>
          </cell>
          <cell r="AJ36">
            <v>0</v>
          </cell>
          <cell r="AN36">
            <v>0</v>
          </cell>
          <cell r="AR36">
            <v>0</v>
          </cell>
        </row>
        <row r="37">
          <cell r="B37">
            <v>31</v>
          </cell>
          <cell r="R37">
            <v>0</v>
          </cell>
          <cell r="T37">
            <v>0</v>
          </cell>
          <cell r="W37">
            <v>0</v>
          </cell>
          <cell r="AG37">
            <v>0</v>
          </cell>
          <cell r="AJ37">
            <v>0</v>
          </cell>
          <cell r="AN37">
            <v>0</v>
          </cell>
          <cell r="AR37">
            <v>0</v>
          </cell>
        </row>
        <row r="38">
          <cell r="B38">
            <v>32</v>
          </cell>
          <cell r="R38">
            <v>0</v>
          </cell>
          <cell r="T38">
            <v>0</v>
          </cell>
          <cell r="W38">
            <v>0</v>
          </cell>
          <cell r="AG38">
            <v>0</v>
          </cell>
          <cell r="AJ38">
            <v>0</v>
          </cell>
          <cell r="AN38">
            <v>0</v>
          </cell>
          <cell r="AR38">
            <v>0</v>
          </cell>
        </row>
        <row r="39">
          <cell r="B39">
            <v>33</v>
          </cell>
          <cell r="R39">
            <v>0</v>
          </cell>
          <cell r="T39">
            <v>0</v>
          </cell>
          <cell r="W39">
            <v>0</v>
          </cell>
          <cell r="AG39">
            <v>0</v>
          </cell>
          <cell r="AJ39">
            <v>0</v>
          </cell>
          <cell r="AN39">
            <v>0</v>
          </cell>
          <cell r="AR39">
            <v>0</v>
          </cell>
        </row>
        <row r="40">
          <cell r="B40">
            <v>34</v>
          </cell>
          <cell r="R40">
            <v>0</v>
          </cell>
          <cell r="T40">
            <v>0</v>
          </cell>
          <cell r="W40">
            <v>0</v>
          </cell>
          <cell r="AG40">
            <v>0</v>
          </cell>
          <cell r="AJ40">
            <v>0</v>
          </cell>
          <cell r="AN40">
            <v>0</v>
          </cell>
          <cell r="AR40">
            <v>0</v>
          </cell>
        </row>
        <row r="41">
          <cell r="B41">
            <v>35</v>
          </cell>
          <cell r="R41">
            <v>0</v>
          </cell>
          <cell r="T41">
            <v>0</v>
          </cell>
          <cell r="W41">
            <v>0</v>
          </cell>
          <cell r="AG41">
            <v>0</v>
          </cell>
          <cell r="AJ41">
            <v>0</v>
          </cell>
          <cell r="AN41">
            <v>0</v>
          </cell>
          <cell r="AR41">
            <v>0</v>
          </cell>
        </row>
        <row r="42">
          <cell r="B42">
            <v>36</v>
          </cell>
          <cell r="R42">
            <v>0</v>
          </cell>
          <cell r="T42">
            <v>0</v>
          </cell>
          <cell r="W42">
            <v>0</v>
          </cell>
          <cell r="AG42">
            <v>0</v>
          </cell>
          <cell r="AJ42">
            <v>0</v>
          </cell>
          <cell r="AN42">
            <v>0</v>
          </cell>
          <cell r="AR42">
            <v>0</v>
          </cell>
        </row>
        <row r="43">
          <cell r="B43">
            <v>37</v>
          </cell>
          <cell r="R43">
            <v>0</v>
          </cell>
          <cell r="T43">
            <v>0</v>
          </cell>
          <cell r="W43">
            <v>0</v>
          </cell>
          <cell r="AG43">
            <v>0</v>
          </cell>
          <cell r="AJ43">
            <v>0</v>
          </cell>
          <cell r="AN43">
            <v>0</v>
          </cell>
          <cell r="AR43">
            <v>0</v>
          </cell>
        </row>
        <row r="44">
          <cell r="B44">
            <v>38</v>
          </cell>
          <cell r="R44">
            <v>0</v>
          </cell>
          <cell r="T44">
            <v>0</v>
          </cell>
          <cell r="W44">
            <v>0</v>
          </cell>
          <cell r="AG44">
            <v>0</v>
          </cell>
          <cell r="AJ44">
            <v>0</v>
          </cell>
          <cell r="AN44">
            <v>0</v>
          </cell>
          <cell r="AR44">
            <v>0</v>
          </cell>
        </row>
        <row r="45">
          <cell r="B45">
            <v>39</v>
          </cell>
          <cell r="R45">
            <v>0</v>
          </cell>
          <cell r="T45">
            <v>0</v>
          </cell>
          <cell r="W45">
            <v>0</v>
          </cell>
          <cell r="AG45">
            <v>0</v>
          </cell>
          <cell r="AJ45">
            <v>0</v>
          </cell>
          <cell r="AN45">
            <v>0</v>
          </cell>
          <cell r="AR45">
            <v>0</v>
          </cell>
        </row>
        <row r="46">
          <cell r="B46">
            <v>40</v>
          </cell>
          <cell r="R46">
            <v>0</v>
          </cell>
          <cell r="T46">
            <v>0</v>
          </cell>
          <cell r="W46">
            <v>0</v>
          </cell>
          <cell r="AG46">
            <v>0</v>
          </cell>
          <cell r="AJ46">
            <v>0</v>
          </cell>
          <cell r="AN46">
            <v>0</v>
          </cell>
          <cell r="AR46">
            <v>0</v>
          </cell>
        </row>
        <row r="47">
          <cell r="B47">
            <v>41</v>
          </cell>
          <cell r="R47">
            <v>0</v>
          </cell>
          <cell r="T47">
            <v>0</v>
          </cell>
          <cell r="W47">
            <v>0</v>
          </cell>
          <cell r="AG47">
            <v>0</v>
          </cell>
          <cell r="AJ47">
            <v>0</v>
          </cell>
          <cell r="AN47">
            <v>0</v>
          </cell>
          <cell r="AR47">
            <v>0</v>
          </cell>
        </row>
        <row r="48">
          <cell r="B48">
            <v>42</v>
          </cell>
          <cell r="R48">
            <v>0</v>
          </cell>
          <cell r="T48">
            <v>0</v>
          </cell>
          <cell r="W48">
            <v>0</v>
          </cell>
          <cell r="AG48">
            <v>0</v>
          </cell>
          <cell r="AJ48">
            <v>0</v>
          </cell>
          <cell r="AN48">
            <v>0</v>
          </cell>
          <cell r="AR48">
            <v>0</v>
          </cell>
        </row>
        <row r="49">
          <cell r="B49">
            <v>43</v>
          </cell>
          <cell r="R49">
            <v>0</v>
          </cell>
          <cell r="T49">
            <v>0</v>
          </cell>
          <cell r="W49">
            <v>0</v>
          </cell>
          <cell r="AG49">
            <v>0</v>
          </cell>
          <cell r="AJ49">
            <v>0</v>
          </cell>
          <cell r="AN49">
            <v>0</v>
          </cell>
          <cell r="AR49">
            <v>0</v>
          </cell>
        </row>
        <row r="50">
          <cell r="B50">
            <v>44</v>
          </cell>
          <cell r="R50">
            <v>0</v>
          </cell>
          <cell r="T50">
            <v>0</v>
          </cell>
          <cell r="W50">
            <v>0</v>
          </cell>
          <cell r="AG50">
            <v>0</v>
          </cell>
          <cell r="AJ50">
            <v>0</v>
          </cell>
          <cell r="AN50">
            <v>0</v>
          </cell>
          <cell r="AR50">
            <v>0</v>
          </cell>
        </row>
        <row r="51">
          <cell r="B51">
            <v>45</v>
          </cell>
          <cell r="R51">
            <v>0</v>
          </cell>
          <cell r="T51">
            <v>0</v>
          </cell>
          <cell r="W51">
            <v>0</v>
          </cell>
          <cell r="AG51">
            <v>0</v>
          </cell>
          <cell r="AJ51">
            <v>0</v>
          </cell>
          <cell r="AN51">
            <v>0</v>
          </cell>
          <cell r="AR51">
            <v>0</v>
          </cell>
        </row>
        <row r="52">
          <cell r="B52">
            <v>46</v>
          </cell>
          <cell r="R52">
            <v>0</v>
          </cell>
          <cell r="T52">
            <v>0</v>
          </cell>
          <cell r="W52">
            <v>0</v>
          </cell>
          <cell r="AG52">
            <v>0</v>
          </cell>
          <cell r="AJ52">
            <v>0</v>
          </cell>
          <cell r="AN52">
            <v>0</v>
          </cell>
          <cell r="AR52">
            <v>0</v>
          </cell>
        </row>
        <row r="53">
          <cell r="B53">
            <v>47</v>
          </cell>
          <cell r="R53">
            <v>0</v>
          </cell>
          <cell r="T53">
            <v>0</v>
          </cell>
          <cell r="W53">
            <v>0</v>
          </cell>
          <cell r="AG53">
            <v>0</v>
          </cell>
          <cell r="AJ53">
            <v>0</v>
          </cell>
          <cell r="AN53">
            <v>0</v>
          </cell>
          <cell r="AR53">
            <v>0</v>
          </cell>
        </row>
        <row r="54">
          <cell r="B54">
            <v>48</v>
          </cell>
          <cell r="R54">
            <v>0</v>
          </cell>
          <cell r="T54">
            <v>0</v>
          </cell>
          <cell r="W54">
            <v>0</v>
          </cell>
          <cell r="AG54">
            <v>0</v>
          </cell>
          <cell r="AJ54">
            <v>0</v>
          </cell>
          <cell r="AN54">
            <v>0</v>
          </cell>
          <cell r="AR54">
            <v>0</v>
          </cell>
        </row>
        <row r="55">
          <cell r="B55">
            <v>49</v>
          </cell>
          <cell r="R55">
            <v>0</v>
          </cell>
          <cell r="T55">
            <v>0</v>
          </cell>
          <cell r="W55">
            <v>0</v>
          </cell>
          <cell r="AG55">
            <v>0</v>
          </cell>
          <cell r="AJ55">
            <v>0</v>
          </cell>
          <cell r="AN55">
            <v>0</v>
          </cell>
          <cell r="AR55">
            <v>0</v>
          </cell>
        </row>
        <row r="56">
          <cell r="B56">
            <v>50</v>
          </cell>
          <cell r="R56">
            <v>0</v>
          </cell>
          <cell r="T56">
            <v>0</v>
          </cell>
          <cell r="W56">
            <v>0</v>
          </cell>
          <cell r="AG56">
            <v>0</v>
          </cell>
          <cell r="AJ56">
            <v>0</v>
          </cell>
          <cell r="AN56">
            <v>0</v>
          </cell>
          <cell r="AR56">
            <v>0</v>
          </cell>
        </row>
        <row r="57">
          <cell r="B57">
            <v>51</v>
          </cell>
          <cell r="R57">
            <v>0</v>
          </cell>
          <cell r="T57">
            <v>0</v>
          </cell>
          <cell r="W57">
            <v>0</v>
          </cell>
          <cell r="AG57">
            <v>0</v>
          </cell>
          <cell r="AJ57">
            <v>0</v>
          </cell>
          <cell r="AN57">
            <v>0</v>
          </cell>
          <cell r="AR57">
            <v>0</v>
          </cell>
        </row>
        <row r="58">
          <cell r="B58">
            <v>52</v>
          </cell>
          <cell r="R58">
            <v>0</v>
          </cell>
          <cell r="T58">
            <v>0</v>
          </cell>
          <cell r="W58">
            <v>0</v>
          </cell>
          <cell r="AG58">
            <v>0</v>
          </cell>
          <cell r="AJ58">
            <v>0</v>
          </cell>
          <cell r="AN58">
            <v>0</v>
          </cell>
          <cell r="AR58">
            <v>0</v>
          </cell>
        </row>
        <row r="59">
          <cell r="B59">
            <v>53</v>
          </cell>
          <cell r="R59">
            <v>0</v>
          </cell>
          <cell r="T59">
            <v>0</v>
          </cell>
          <cell r="W59">
            <v>0</v>
          </cell>
          <cell r="AG59">
            <v>0</v>
          </cell>
          <cell r="AJ59">
            <v>0</v>
          </cell>
          <cell r="AN59">
            <v>0</v>
          </cell>
          <cell r="AR59">
            <v>0</v>
          </cell>
        </row>
        <row r="60">
          <cell r="B60">
            <v>54</v>
          </cell>
          <cell r="R60">
            <v>0</v>
          </cell>
          <cell r="T60">
            <v>0</v>
          </cell>
          <cell r="W60">
            <v>0</v>
          </cell>
          <cell r="AG60">
            <v>0</v>
          </cell>
          <cell r="AJ60">
            <v>0</v>
          </cell>
          <cell r="AN60">
            <v>0</v>
          </cell>
          <cell r="AR60">
            <v>0</v>
          </cell>
        </row>
        <row r="61">
          <cell r="B61">
            <v>55</v>
          </cell>
          <cell r="R61">
            <v>0</v>
          </cell>
          <cell r="T61">
            <v>0</v>
          </cell>
          <cell r="W61">
            <v>0</v>
          </cell>
          <cell r="AG61">
            <v>0</v>
          </cell>
          <cell r="AJ61">
            <v>0</v>
          </cell>
          <cell r="AN61">
            <v>0</v>
          </cell>
          <cell r="AR61">
            <v>0</v>
          </cell>
        </row>
        <row r="62">
          <cell r="B62">
            <v>56</v>
          </cell>
          <cell r="R62">
            <v>0</v>
          </cell>
          <cell r="T62">
            <v>0</v>
          </cell>
          <cell r="W62">
            <v>0</v>
          </cell>
          <cell r="AG62">
            <v>0</v>
          </cell>
          <cell r="AJ62">
            <v>0</v>
          </cell>
          <cell r="AN62">
            <v>0</v>
          </cell>
          <cell r="AR62">
            <v>0</v>
          </cell>
        </row>
        <row r="63">
          <cell r="B63">
            <v>57</v>
          </cell>
          <cell r="R63">
            <v>0</v>
          </cell>
          <cell r="T63">
            <v>0</v>
          </cell>
          <cell r="W63">
            <v>0</v>
          </cell>
          <cell r="AG63">
            <v>0</v>
          </cell>
          <cell r="AJ63">
            <v>0</v>
          </cell>
          <cell r="AN63">
            <v>0</v>
          </cell>
          <cell r="AR63">
            <v>0</v>
          </cell>
        </row>
        <row r="64">
          <cell r="B64">
            <v>58</v>
          </cell>
          <cell r="R64">
            <v>0</v>
          </cell>
          <cell r="T64">
            <v>0</v>
          </cell>
          <cell r="W64">
            <v>0</v>
          </cell>
          <cell r="AG64">
            <v>0</v>
          </cell>
          <cell r="AJ64">
            <v>0</v>
          </cell>
          <cell r="AN64">
            <v>0</v>
          </cell>
          <cell r="AR64">
            <v>0</v>
          </cell>
        </row>
        <row r="65">
          <cell r="B65">
            <v>59</v>
          </cell>
          <cell r="R65">
            <v>0</v>
          </cell>
          <cell r="T65">
            <v>0</v>
          </cell>
          <cell r="W65">
            <v>0</v>
          </cell>
          <cell r="AG65">
            <v>0</v>
          </cell>
          <cell r="AJ65">
            <v>0</v>
          </cell>
          <cell r="AN65">
            <v>0</v>
          </cell>
          <cell r="AR65">
            <v>0</v>
          </cell>
        </row>
        <row r="66">
          <cell r="B66">
            <v>60</v>
          </cell>
          <cell r="R66">
            <v>0</v>
          </cell>
          <cell r="T66">
            <v>0</v>
          </cell>
          <cell r="W66">
            <v>0</v>
          </cell>
          <cell r="AG66">
            <v>0</v>
          </cell>
          <cell r="AJ66">
            <v>0</v>
          </cell>
          <cell r="AN66">
            <v>0</v>
          </cell>
          <cell r="AR66">
            <v>0</v>
          </cell>
        </row>
        <row r="67">
          <cell r="B67">
            <v>61</v>
          </cell>
          <cell r="R67">
            <v>0</v>
          </cell>
          <cell r="T67">
            <v>0</v>
          </cell>
          <cell r="W67">
            <v>0</v>
          </cell>
          <cell r="AG67">
            <v>0</v>
          </cell>
          <cell r="AJ67">
            <v>0</v>
          </cell>
          <cell r="AN67">
            <v>0</v>
          </cell>
          <cell r="AR67">
            <v>0</v>
          </cell>
        </row>
        <row r="68">
          <cell r="B68">
            <v>62</v>
          </cell>
          <cell r="R68">
            <v>0</v>
          </cell>
          <cell r="T68">
            <v>0</v>
          </cell>
          <cell r="W68">
            <v>0</v>
          </cell>
          <cell r="AG68">
            <v>0</v>
          </cell>
          <cell r="AJ68">
            <v>0</v>
          </cell>
          <cell r="AN68">
            <v>0</v>
          </cell>
          <cell r="AR68">
            <v>0</v>
          </cell>
        </row>
        <row r="69">
          <cell r="B69">
            <v>63</v>
          </cell>
          <cell r="R69">
            <v>0</v>
          </cell>
          <cell r="T69">
            <v>0</v>
          </cell>
          <cell r="W69">
            <v>0</v>
          </cell>
          <cell r="AG69">
            <v>0</v>
          </cell>
          <cell r="AJ69">
            <v>0</v>
          </cell>
          <cell r="AN69">
            <v>0</v>
          </cell>
          <cell r="AR69">
            <v>0</v>
          </cell>
        </row>
        <row r="70">
          <cell r="B70">
            <v>64</v>
          </cell>
          <cell r="R70">
            <v>0</v>
          </cell>
          <cell r="T70">
            <v>0</v>
          </cell>
          <cell r="W70">
            <v>0</v>
          </cell>
          <cell r="AG70">
            <v>0</v>
          </cell>
          <cell r="AJ70">
            <v>0</v>
          </cell>
          <cell r="AN70">
            <v>0</v>
          </cell>
          <cell r="AR70">
            <v>0</v>
          </cell>
        </row>
        <row r="71">
          <cell r="B71">
            <v>65</v>
          </cell>
          <cell r="R71">
            <v>0</v>
          </cell>
          <cell r="T71">
            <v>0</v>
          </cell>
          <cell r="W71">
            <v>0</v>
          </cell>
          <cell r="AG71">
            <v>0</v>
          </cell>
          <cell r="AJ71">
            <v>0</v>
          </cell>
          <cell r="AN71">
            <v>0</v>
          </cell>
          <cell r="AR71">
            <v>0</v>
          </cell>
        </row>
        <row r="72">
          <cell r="B72">
            <v>66</v>
          </cell>
          <cell r="R72">
            <v>0</v>
          </cell>
          <cell r="T72">
            <v>0</v>
          </cell>
          <cell r="W72">
            <v>0</v>
          </cell>
          <cell r="AG72">
            <v>0</v>
          </cell>
          <cell r="AJ72">
            <v>0</v>
          </cell>
          <cell r="AN72">
            <v>0</v>
          </cell>
          <cell r="AR72">
            <v>0</v>
          </cell>
        </row>
        <row r="73">
          <cell r="B73">
            <v>67</v>
          </cell>
          <cell r="R73">
            <v>0</v>
          </cell>
          <cell r="T73">
            <v>0</v>
          </cell>
          <cell r="W73">
            <v>0</v>
          </cell>
          <cell r="AG73">
            <v>0</v>
          </cell>
          <cell r="AJ73">
            <v>0</v>
          </cell>
          <cell r="AN73">
            <v>0</v>
          </cell>
          <cell r="AR73">
            <v>0</v>
          </cell>
        </row>
        <row r="74">
          <cell r="B74">
            <v>68</v>
          </cell>
          <cell r="R74">
            <v>0</v>
          </cell>
          <cell r="T74">
            <v>0</v>
          </cell>
          <cell r="W74">
            <v>0</v>
          </cell>
          <cell r="AG74">
            <v>0</v>
          </cell>
          <cell r="AJ74">
            <v>0</v>
          </cell>
          <cell r="AN74">
            <v>0</v>
          </cell>
          <cell r="AR74">
            <v>0</v>
          </cell>
        </row>
        <row r="75">
          <cell r="B75">
            <v>69</v>
          </cell>
          <cell r="R75">
            <v>0</v>
          </cell>
          <cell r="T75">
            <v>0</v>
          </cell>
          <cell r="W75">
            <v>0</v>
          </cell>
          <cell r="AG75">
            <v>0</v>
          </cell>
          <cell r="AJ75">
            <v>0</v>
          </cell>
          <cell r="AN75">
            <v>0</v>
          </cell>
          <cell r="AR75">
            <v>0</v>
          </cell>
        </row>
        <row r="76">
          <cell r="B76">
            <v>70</v>
          </cell>
          <cell r="R76">
            <v>0</v>
          </cell>
          <cell r="T76">
            <v>0</v>
          </cell>
          <cell r="W76">
            <v>0</v>
          </cell>
          <cell r="AG76">
            <v>0</v>
          </cell>
          <cell r="AJ76">
            <v>0</v>
          </cell>
          <cell r="AN76">
            <v>0</v>
          </cell>
          <cell r="AR76">
            <v>0</v>
          </cell>
        </row>
        <row r="77">
          <cell r="B77">
            <v>71</v>
          </cell>
          <cell r="R77">
            <v>0</v>
          </cell>
          <cell r="T77">
            <v>0</v>
          </cell>
          <cell r="W77">
            <v>0</v>
          </cell>
          <cell r="AG77">
            <v>0</v>
          </cell>
          <cell r="AJ77">
            <v>0</v>
          </cell>
          <cell r="AN77">
            <v>0</v>
          </cell>
          <cell r="AR77">
            <v>0</v>
          </cell>
        </row>
        <row r="78">
          <cell r="B78">
            <v>72</v>
          </cell>
          <cell r="R78">
            <v>0</v>
          </cell>
          <cell r="T78">
            <v>0</v>
          </cell>
          <cell r="W78">
            <v>0</v>
          </cell>
          <cell r="AG78">
            <v>0</v>
          </cell>
          <cell r="AJ78">
            <v>0</v>
          </cell>
          <cell r="AN78">
            <v>0</v>
          </cell>
          <cell r="AR78">
            <v>0</v>
          </cell>
        </row>
        <row r="79">
          <cell r="B79">
            <v>73</v>
          </cell>
          <cell r="R79">
            <v>0</v>
          </cell>
          <cell r="T79">
            <v>0</v>
          </cell>
          <cell r="W79">
            <v>0</v>
          </cell>
          <cell r="AG79">
            <v>0</v>
          </cell>
          <cell r="AJ79">
            <v>0</v>
          </cell>
          <cell r="AN79">
            <v>0</v>
          </cell>
          <cell r="AR79">
            <v>0</v>
          </cell>
        </row>
        <row r="80">
          <cell r="B80">
            <v>74</v>
          </cell>
          <cell r="R80">
            <v>0</v>
          </cell>
          <cell r="T80">
            <v>0</v>
          </cell>
          <cell r="W80">
            <v>0</v>
          </cell>
          <cell r="AG80">
            <v>0</v>
          </cell>
          <cell r="AJ80">
            <v>0</v>
          </cell>
          <cell r="AN80">
            <v>0</v>
          </cell>
          <cell r="AR80">
            <v>0</v>
          </cell>
        </row>
        <row r="81">
          <cell r="B81">
            <v>75</v>
          </cell>
          <cell r="R81">
            <v>0</v>
          </cell>
          <cell r="T81">
            <v>0</v>
          </cell>
          <cell r="W81">
            <v>0</v>
          </cell>
          <cell r="AG81">
            <v>0</v>
          </cell>
          <cell r="AJ81">
            <v>0</v>
          </cell>
          <cell r="AN81">
            <v>0</v>
          </cell>
          <cell r="AR81">
            <v>0</v>
          </cell>
        </row>
        <row r="82">
          <cell r="B82">
            <v>76</v>
          </cell>
          <cell r="R82">
            <v>0</v>
          </cell>
          <cell r="T82">
            <v>0</v>
          </cell>
          <cell r="W82">
            <v>0</v>
          </cell>
          <cell r="AG82">
            <v>0</v>
          </cell>
          <cell r="AJ82">
            <v>0</v>
          </cell>
          <cell r="AN82">
            <v>0</v>
          </cell>
          <cell r="AR82">
            <v>0</v>
          </cell>
        </row>
        <row r="83">
          <cell r="B83">
            <v>77</v>
          </cell>
          <cell r="R83">
            <v>0</v>
          </cell>
          <cell r="T83">
            <v>0</v>
          </cell>
          <cell r="W83">
            <v>0</v>
          </cell>
          <cell r="AG83">
            <v>0</v>
          </cell>
          <cell r="AJ83">
            <v>0</v>
          </cell>
          <cell r="AN83">
            <v>0</v>
          </cell>
          <cell r="AR83">
            <v>0</v>
          </cell>
        </row>
        <row r="84">
          <cell r="B84">
            <v>78</v>
          </cell>
          <cell r="R84">
            <v>0</v>
          </cell>
          <cell r="T84">
            <v>0</v>
          </cell>
          <cell r="W84">
            <v>0</v>
          </cell>
          <cell r="AG84">
            <v>0</v>
          </cell>
          <cell r="AJ84">
            <v>0</v>
          </cell>
          <cell r="AN84">
            <v>0</v>
          </cell>
          <cell r="AR84">
            <v>0</v>
          </cell>
        </row>
        <row r="85">
          <cell r="B85">
            <v>79</v>
          </cell>
          <cell r="R85">
            <v>0</v>
          </cell>
          <cell r="T85">
            <v>0</v>
          </cell>
          <cell r="W85">
            <v>0</v>
          </cell>
          <cell r="AG85">
            <v>0</v>
          </cell>
          <cell r="AJ85">
            <v>0</v>
          </cell>
          <cell r="AN85">
            <v>0</v>
          </cell>
          <cell r="AR85">
            <v>0</v>
          </cell>
        </row>
        <row r="86">
          <cell r="B86">
            <v>80</v>
          </cell>
          <cell r="R86">
            <v>0</v>
          </cell>
          <cell r="T86">
            <v>0</v>
          </cell>
          <cell r="W86">
            <v>0</v>
          </cell>
          <cell r="AG86">
            <v>0</v>
          </cell>
          <cell r="AJ86">
            <v>0</v>
          </cell>
          <cell r="AN86">
            <v>0</v>
          </cell>
          <cell r="AR86">
            <v>0</v>
          </cell>
        </row>
        <row r="87">
          <cell r="B87">
            <v>81</v>
          </cell>
          <cell r="R87">
            <v>0</v>
          </cell>
          <cell r="T87">
            <v>0</v>
          </cell>
          <cell r="W87">
            <v>0</v>
          </cell>
          <cell r="AG87">
            <v>0</v>
          </cell>
          <cell r="AJ87">
            <v>0</v>
          </cell>
          <cell r="AN87">
            <v>0</v>
          </cell>
          <cell r="AR87">
            <v>0</v>
          </cell>
        </row>
        <row r="88">
          <cell r="B88">
            <v>82</v>
          </cell>
          <cell r="R88">
            <v>0</v>
          </cell>
          <cell r="T88">
            <v>0</v>
          </cell>
          <cell r="W88">
            <v>0</v>
          </cell>
          <cell r="AG88">
            <v>0</v>
          </cell>
          <cell r="AJ88">
            <v>0</v>
          </cell>
          <cell r="AN88">
            <v>0</v>
          </cell>
          <cell r="AR88">
            <v>0</v>
          </cell>
        </row>
        <row r="89">
          <cell r="B89">
            <v>83</v>
          </cell>
          <cell r="R89">
            <v>0</v>
          </cell>
          <cell r="T89">
            <v>0</v>
          </cell>
          <cell r="W89">
            <v>0</v>
          </cell>
          <cell r="AG89">
            <v>0</v>
          </cell>
          <cell r="AJ89">
            <v>0</v>
          </cell>
          <cell r="AN89">
            <v>0</v>
          </cell>
          <cell r="AR89">
            <v>0</v>
          </cell>
        </row>
        <row r="90">
          <cell r="B90">
            <v>84</v>
          </cell>
          <cell r="R90">
            <v>0</v>
          </cell>
          <cell r="T90">
            <v>0</v>
          </cell>
          <cell r="W90">
            <v>0</v>
          </cell>
          <cell r="AG90">
            <v>0</v>
          </cell>
          <cell r="AJ90">
            <v>0</v>
          </cell>
          <cell r="AN90">
            <v>0</v>
          </cell>
          <cell r="AR90">
            <v>0</v>
          </cell>
        </row>
        <row r="91">
          <cell r="B91">
            <v>85</v>
          </cell>
          <cell r="R91">
            <v>0</v>
          </cell>
          <cell r="T91">
            <v>0</v>
          </cell>
          <cell r="W91">
            <v>0</v>
          </cell>
          <cell r="AG91">
            <v>0</v>
          </cell>
          <cell r="AJ91">
            <v>0</v>
          </cell>
          <cell r="AN91">
            <v>0</v>
          </cell>
          <cell r="AR91">
            <v>0</v>
          </cell>
        </row>
        <row r="92">
          <cell r="B92">
            <v>86</v>
          </cell>
          <cell r="R92">
            <v>0</v>
          </cell>
          <cell r="T92">
            <v>0</v>
          </cell>
          <cell r="W92">
            <v>0</v>
          </cell>
          <cell r="AG92">
            <v>0</v>
          </cell>
          <cell r="AJ92">
            <v>0</v>
          </cell>
          <cell r="AN92">
            <v>0</v>
          </cell>
          <cell r="AR92">
            <v>0</v>
          </cell>
        </row>
        <row r="93">
          <cell r="B93">
            <v>87</v>
          </cell>
          <cell r="R93">
            <v>0</v>
          </cell>
          <cell r="T93">
            <v>0</v>
          </cell>
          <cell r="W93">
            <v>0</v>
          </cell>
          <cell r="AG93">
            <v>0</v>
          </cell>
          <cell r="AJ93">
            <v>0</v>
          </cell>
          <cell r="AN93">
            <v>0</v>
          </cell>
          <cell r="AR93">
            <v>0</v>
          </cell>
        </row>
        <row r="94">
          <cell r="B94">
            <v>88</v>
          </cell>
          <cell r="R94">
            <v>0</v>
          </cell>
          <cell r="T94">
            <v>0</v>
          </cell>
          <cell r="W94">
            <v>0</v>
          </cell>
          <cell r="AG94">
            <v>0</v>
          </cell>
          <cell r="AJ94">
            <v>0</v>
          </cell>
          <cell r="AN94">
            <v>0</v>
          </cell>
          <cell r="AR94">
            <v>0</v>
          </cell>
        </row>
        <row r="95">
          <cell r="B95">
            <v>89</v>
          </cell>
          <cell r="R95">
            <v>0</v>
          </cell>
          <cell r="T95">
            <v>0</v>
          </cell>
          <cell r="W95">
            <v>0</v>
          </cell>
          <cell r="AG95">
            <v>0</v>
          </cell>
          <cell r="AJ95">
            <v>0</v>
          </cell>
          <cell r="AN95">
            <v>0</v>
          </cell>
          <cell r="AR95">
            <v>0</v>
          </cell>
        </row>
        <row r="96">
          <cell r="B96">
            <v>90</v>
          </cell>
          <cell r="R96">
            <v>0</v>
          </cell>
          <cell r="T96">
            <v>0</v>
          </cell>
          <cell r="W96">
            <v>0</v>
          </cell>
          <cell r="AG96">
            <v>0</v>
          </cell>
          <cell r="AJ96">
            <v>0</v>
          </cell>
          <cell r="AN96">
            <v>0</v>
          </cell>
          <cell r="AR96">
            <v>0</v>
          </cell>
        </row>
        <row r="97">
          <cell r="B97">
            <v>91</v>
          </cell>
          <cell r="R97">
            <v>0</v>
          </cell>
          <cell r="T97">
            <v>0</v>
          </cell>
          <cell r="W97">
            <v>0</v>
          </cell>
          <cell r="AG97">
            <v>0</v>
          </cell>
          <cell r="AJ97">
            <v>0</v>
          </cell>
          <cell r="AN97">
            <v>0</v>
          </cell>
          <cell r="AR97">
            <v>0</v>
          </cell>
        </row>
        <row r="98">
          <cell r="B98">
            <v>92</v>
          </cell>
          <cell r="R98">
            <v>0</v>
          </cell>
          <cell r="T98">
            <v>0</v>
          </cell>
          <cell r="W98">
            <v>0</v>
          </cell>
          <cell r="AG98">
            <v>0</v>
          </cell>
          <cell r="AJ98">
            <v>0</v>
          </cell>
          <cell r="AN98">
            <v>0</v>
          </cell>
          <cell r="AR98">
            <v>0</v>
          </cell>
        </row>
        <row r="99">
          <cell r="B99">
            <v>93</v>
          </cell>
          <cell r="R99">
            <v>0</v>
          </cell>
          <cell r="T99">
            <v>0</v>
          </cell>
          <cell r="W99">
            <v>0</v>
          </cell>
          <cell r="AG99">
            <v>0</v>
          </cell>
          <cell r="AJ99">
            <v>0</v>
          </cell>
          <cell r="AN99">
            <v>0</v>
          </cell>
          <cell r="AR99">
            <v>0</v>
          </cell>
        </row>
        <row r="100">
          <cell r="B100">
            <v>94</v>
          </cell>
          <cell r="R100">
            <v>0</v>
          </cell>
          <cell r="T100">
            <v>0</v>
          </cell>
          <cell r="W100">
            <v>0</v>
          </cell>
          <cell r="AG100">
            <v>0</v>
          </cell>
          <cell r="AJ100">
            <v>0</v>
          </cell>
          <cell r="AN100">
            <v>0</v>
          </cell>
          <cell r="AR100">
            <v>0</v>
          </cell>
        </row>
        <row r="101">
          <cell r="B101">
            <v>95</v>
          </cell>
          <cell r="R101">
            <v>0</v>
          </cell>
          <cell r="T101">
            <v>0</v>
          </cell>
          <cell r="W101">
            <v>0</v>
          </cell>
          <cell r="AG101">
            <v>0</v>
          </cell>
          <cell r="AJ101">
            <v>0</v>
          </cell>
          <cell r="AN101">
            <v>0</v>
          </cell>
          <cell r="AR101">
            <v>0</v>
          </cell>
        </row>
        <row r="102">
          <cell r="B102">
            <v>96</v>
          </cell>
          <cell r="R102">
            <v>0</v>
          </cell>
          <cell r="T102">
            <v>0</v>
          </cell>
          <cell r="W102">
            <v>0</v>
          </cell>
          <cell r="AG102">
            <v>0</v>
          </cell>
          <cell r="AJ102">
            <v>0</v>
          </cell>
          <cell r="AN102">
            <v>0</v>
          </cell>
          <cell r="AR102">
            <v>0</v>
          </cell>
        </row>
        <row r="103">
          <cell r="B103">
            <v>97</v>
          </cell>
          <cell r="R103">
            <v>0</v>
          </cell>
          <cell r="T103">
            <v>0</v>
          </cell>
          <cell r="W103">
            <v>0</v>
          </cell>
          <cell r="AG103">
            <v>0</v>
          </cell>
          <cell r="AJ103">
            <v>0</v>
          </cell>
          <cell r="AN103">
            <v>0</v>
          </cell>
          <cell r="AR103">
            <v>0</v>
          </cell>
        </row>
        <row r="104">
          <cell r="B104">
            <v>98</v>
          </cell>
          <cell r="R104">
            <v>0</v>
          </cell>
          <cell r="T104">
            <v>0</v>
          </cell>
          <cell r="W104">
            <v>0</v>
          </cell>
          <cell r="AG104">
            <v>0</v>
          </cell>
          <cell r="AJ104">
            <v>0</v>
          </cell>
          <cell r="AN104">
            <v>0</v>
          </cell>
          <cell r="AR104">
            <v>0</v>
          </cell>
        </row>
        <row r="105">
          <cell r="B105">
            <v>99</v>
          </cell>
          <cell r="R105">
            <v>0</v>
          </cell>
          <cell r="T105">
            <v>0</v>
          </cell>
          <cell r="W105">
            <v>0</v>
          </cell>
          <cell r="AG105">
            <v>0</v>
          </cell>
          <cell r="AJ105">
            <v>0</v>
          </cell>
          <cell r="AN105">
            <v>0</v>
          </cell>
          <cell r="AR105">
            <v>0</v>
          </cell>
        </row>
        <row r="106">
          <cell r="B106">
            <v>100</v>
          </cell>
          <cell r="R106">
            <v>0</v>
          </cell>
          <cell r="T106">
            <v>0</v>
          </cell>
          <cell r="W106">
            <v>0</v>
          </cell>
          <cell r="AG106">
            <v>0</v>
          </cell>
          <cell r="AJ106">
            <v>0</v>
          </cell>
          <cell r="AN106">
            <v>0</v>
          </cell>
          <cell r="AR106">
            <v>0</v>
          </cell>
        </row>
        <row r="107">
          <cell r="B107">
            <v>101</v>
          </cell>
          <cell r="R107">
            <v>0</v>
          </cell>
          <cell r="T107">
            <v>0</v>
          </cell>
          <cell r="W107">
            <v>0</v>
          </cell>
          <cell r="AG107">
            <v>0</v>
          </cell>
          <cell r="AJ107">
            <v>0</v>
          </cell>
          <cell r="AN107">
            <v>0</v>
          </cell>
          <cell r="AR107">
            <v>0</v>
          </cell>
        </row>
        <row r="108">
          <cell r="B108">
            <v>102</v>
          </cell>
          <cell r="R108">
            <v>0</v>
          </cell>
          <cell r="T108">
            <v>0</v>
          </cell>
          <cell r="W108">
            <v>0</v>
          </cell>
          <cell r="AG108">
            <v>0</v>
          </cell>
          <cell r="AJ108">
            <v>0</v>
          </cell>
          <cell r="AN108">
            <v>0</v>
          </cell>
          <cell r="AR108">
            <v>0</v>
          </cell>
        </row>
        <row r="109">
          <cell r="B109">
            <v>103</v>
          </cell>
          <cell r="R109">
            <v>0</v>
          </cell>
          <cell r="T109">
            <v>0</v>
          </cell>
          <cell r="W109">
            <v>0</v>
          </cell>
          <cell r="AG109">
            <v>0</v>
          </cell>
          <cell r="AJ109">
            <v>0</v>
          </cell>
          <cell r="AN109">
            <v>0</v>
          </cell>
          <cell r="AR109">
            <v>0</v>
          </cell>
        </row>
        <row r="110">
          <cell r="B110">
            <v>104</v>
          </cell>
          <cell r="R110">
            <v>0</v>
          </cell>
          <cell r="T110">
            <v>0</v>
          </cell>
          <cell r="W110">
            <v>0</v>
          </cell>
          <cell r="AG110">
            <v>0</v>
          </cell>
          <cell r="AJ110">
            <v>0</v>
          </cell>
          <cell r="AN110">
            <v>0</v>
          </cell>
          <cell r="AR110">
            <v>0</v>
          </cell>
        </row>
        <row r="111">
          <cell r="B111">
            <v>105</v>
          </cell>
          <cell r="R111">
            <v>0</v>
          </cell>
          <cell r="T111">
            <v>0</v>
          </cell>
          <cell r="W111">
            <v>0</v>
          </cell>
          <cell r="AG111">
            <v>0</v>
          </cell>
          <cell r="AJ111">
            <v>0</v>
          </cell>
          <cell r="AN111">
            <v>0</v>
          </cell>
          <cell r="AR111">
            <v>0</v>
          </cell>
        </row>
        <row r="112">
          <cell r="B112">
            <v>106</v>
          </cell>
          <cell r="R112">
            <v>0</v>
          </cell>
          <cell r="T112">
            <v>0</v>
          </cell>
          <cell r="W112">
            <v>0</v>
          </cell>
          <cell r="AG112">
            <v>0</v>
          </cell>
          <cell r="AJ112">
            <v>0</v>
          </cell>
          <cell r="AN112">
            <v>0</v>
          </cell>
          <cell r="AR112">
            <v>0</v>
          </cell>
        </row>
        <row r="113">
          <cell r="B113">
            <v>107</v>
          </cell>
          <cell r="R113">
            <v>0</v>
          </cell>
          <cell r="T113">
            <v>0</v>
          </cell>
          <cell r="W113">
            <v>0</v>
          </cell>
          <cell r="AG113">
            <v>0</v>
          </cell>
          <cell r="AJ113">
            <v>0</v>
          </cell>
          <cell r="AN113">
            <v>0</v>
          </cell>
          <cell r="AR113">
            <v>0</v>
          </cell>
        </row>
        <row r="114">
          <cell r="B114">
            <v>108</v>
          </cell>
          <cell r="R114">
            <v>0</v>
          </cell>
          <cell r="T114">
            <v>0</v>
          </cell>
          <cell r="W114">
            <v>0</v>
          </cell>
          <cell r="AG114">
            <v>0</v>
          </cell>
          <cell r="AJ114">
            <v>0</v>
          </cell>
          <cell r="AN114">
            <v>0</v>
          </cell>
          <cell r="AR114">
            <v>0</v>
          </cell>
        </row>
        <row r="115">
          <cell r="B115">
            <v>109</v>
          </cell>
          <cell r="R115">
            <v>0</v>
          </cell>
          <cell r="T115">
            <v>0</v>
          </cell>
          <cell r="W115">
            <v>0</v>
          </cell>
          <cell r="AG115">
            <v>0</v>
          </cell>
          <cell r="AJ115">
            <v>0</v>
          </cell>
          <cell r="AN115">
            <v>0</v>
          </cell>
          <cell r="AR115">
            <v>0</v>
          </cell>
        </row>
        <row r="116">
          <cell r="B116">
            <v>110</v>
          </cell>
          <cell r="R116">
            <v>0</v>
          </cell>
          <cell r="T116">
            <v>0</v>
          </cell>
          <cell r="W116">
            <v>0</v>
          </cell>
          <cell r="AG116">
            <v>0</v>
          </cell>
          <cell r="AJ116">
            <v>0</v>
          </cell>
          <cell r="AN116">
            <v>0</v>
          </cell>
          <cell r="AR116">
            <v>0</v>
          </cell>
        </row>
        <row r="117">
          <cell r="B117">
            <v>111</v>
          </cell>
          <cell r="R117">
            <v>0</v>
          </cell>
          <cell r="T117">
            <v>0</v>
          </cell>
          <cell r="W117">
            <v>0</v>
          </cell>
          <cell r="AG117">
            <v>0</v>
          </cell>
          <cell r="AJ117">
            <v>0</v>
          </cell>
          <cell r="AN117">
            <v>0</v>
          </cell>
          <cell r="AR117">
            <v>0</v>
          </cell>
        </row>
        <row r="118">
          <cell r="B118">
            <v>112</v>
          </cell>
          <cell r="R118">
            <v>0</v>
          </cell>
          <cell r="T118">
            <v>0</v>
          </cell>
          <cell r="W118">
            <v>0</v>
          </cell>
          <cell r="AG118">
            <v>0</v>
          </cell>
          <cell r="AJ118">
            <v>0</v>
          </cell>
          <cell r="AN118">
            <v>0</v>
          </cell>
          <cell r="AR118">
            <v>0</v>
          </cell>
        </row>
        <row r="119">
          <cell r="B119">
            <v>113</v>
          </cell>
          <cell r="R119">
            <v>0</v>
          </cell>
          <cell r="T119">
            <v>0</v>
          </cell>
          <cell r="W119">
            <v>0</v>
          </cell>
          <cell r="AG119">
            <v>0</v>
          </cell>
          <cell r="AJ119">
            <v>0</v>
          </cell>
          <cell r="AN119">
            <v>0</v>
          </cell>
          <cell r="AR119">
            <v>0</v>
          </cell>
        </row>
        <row r="120">
          <cell r="B120">
            <v>114</v>
          </cell>
          <cell r="R120">
            <v>0</v>
          </cell>
          <cell r="T120">
            <v>0</v>
          </cell>
          <cell r="W120">
            <v>0</v>
          </cell>
          <cell r="AG120">
            <v>0</v>
          </cell>
          <cell r="AJ120">
            <v>0</v>
          </cell>
          <cell r="AN120">
            <v>0</v>
          </cell>
          <cell r="AR120">
            <v>0</v>
          </cell>
        </row>
        <row r="121">
          <cell r="B121">
            <v>115</v>
          </cell>
          <cell r="R121">
            <v>0</v>
          </cell>
          <cell r="T121">
            <v>0</v>
          </cell>
          <cell r="W121">
            <v>0</v>
          </cell>
          <cell r="AG121">
            <v>0</v>
          </cell>
          <cell r="AJ121">
            <v>0</v>
          </cell>
          <cell r="AN121">
            <v>0</v>
          </cell>
          <cell r="AR121">
            <v>0</v>
          </cell>
        </row>
        <row r="122">
          <cell r="B122">
            <v>116</v>
          </cell>
          <cell r="R122">
            <v>0</v>
          </cell>
          <cell r="T122">
            <v>0</v>
          </cell>
          <cell r="W122">
            <v>0</v>
          </cell>
          <cell r="AG122">
            <v>0</v>
          </cell>
          <cell r="AJ122">
            <v>0</v>
          </cell>
          <cell r="AN122">
            <v>0</v>
          </cell>
          <cell r="AR122">
            <v>0</v>
          </cell>
        </row>
        <row r="123">
          <cell r="B123">
            <v>117</v>
          </cell>
          <cell r="R123">
            <v>0</v>
          </cell>
          <cell r="T123">
            <v>0</v>
          </cell>
          <cell r="W123">
            <v>0</v>
          </cell>
          <cell r="AG123">
            <v>0</v>
          </cell>
          <cell r="AJ123">
            <v>0</v>
          </cell>
          <cell r="AN123">
            <v>0</v>
          </cell>
          <cell r="AR123">
            <v>0</v>
          </cell>
        </row>
        <row r="124">
          <cell r="B124">
            <v>118</v>
          </cell>
          <cell r="R124">
            <v>0</v>
          </cell>
          <cell r="T124">
            <v>0</v>
          </cell>
          <cell r="W124">
            <v>0</v>
          </cell>
          <cell r="AG124">
            <v>0</v>
          </cell>
          <cell r="AJ124">
            <v>0</v>
          </cell>
          <cell r="AN124">
            <v>0</v>
          </cell>
          <cell r="AR124">
            <v>0</v>
          </cell>
        </row>
        <row r="125">
          <cell r="B125">
            <v>119</v>
          </cell>
          <cell r="R125">
            <v>0</v>
          </cell>
          <cell r="T125">
            <v>0</v>
          </cell>
          <cell r="W125">
            <v>0</v>
          </cell>
          <cell r="AG125">
            <v>0</v>
          </cell>
          <cell r="AJ125">
            <v>0</v>
          </cell>
          <cell r="AN125">
            <v>0</v>
          </cell>
          <cell r="AR125">
            <v>0</v>
          </cell>
        </row>
        <row r="126">
          <cell r="B126">
            <v>120</v>
          </cell>
          <cell r="R126">
            <v>0</v>
          </cell>
          <cell r="T126">
            <v>0</v>
          </cell>
          <cell r="W126">
            <v>0</v>
          </cell>
          <cell r="AG126">
            <v>0</v>
          </cell>
          <cell r="AJ126">
            <v>0</v>
          </cell>
          <cell r="AN126">
            <v>0</v>
          </cell>
          <cell r="AR126">
            <v>0</v>
          </cell>
        </row>
        <row r="127">
          <cell r="B127">
            <v>121</v>
          </cell>
          <cell r="R127">
            <v>0</v>
          </cell>
          <cell r="T127">
            <v>0</v>
          </cell>
          <cell r="W127">
            <v>0</v>
          </cell>
          <cell r="AG127">
            <v>0</v>
          </cell>
          <cell r="AJ127">
            <v>0</v>
          </cell>
          <cell r="AN127">
            <v>0</v>
          </cell>
          <cell r="AR127">
            <v>0</v>
          </cell>
        </row>
        <row r="128">
          <cell r="B128">
            <v>122</v>
          </cell>
          <cell r="R128">
            <v>0</v>
          </cell>
          <cell r="T128">
            <v>0</v>
          </cell>
          <cell r="W128">
            <v>0</v>
          </cell>
          <cell r="AG128">
            <v>0</v>
          </cell>
          <cell r="AJ128">
            <v>0</v>
          </cell>
          <cell r="AN128">
            <v>0</v>
          </cell>
          <cell r="AR128">
            <v>0</v>
          </cell>
        </row>
        <row r="129">
          <cell r="B129">
            <v>123</v>
          </cell>
          <cell r="R129">
            <v>0</v>
          </cell>
          <cell r="T129">
            <v>0</v>
          </cell>
          <cell r="W129">
            <v>0</v>
          </cell>
          <cell r="AG129">
            <v>0</v>
          </cell>
          <cell r="AJ129">
            <v>0</v>
          </cell>
          <cell r="AN129">
            <v>0</v>
          </cell>
          <cell r="AR129">
            <v>0</v>
          </cell>
        </row>
        <row r="130">
          <cell r="B130">
            <v>124</v>
          </cell>
          <cell r="R130">
            <v>0</v>
          </cell>
          <cell r="T130">
            <v>0</v>
          </cell>
          <cell r="W130">
            <v>0</v>
          </cell>
          <cell r="AG130">
            <v>0</v>
          </cell>
          <cell r="AJ130">
            <v>0</v>
          </cell>
          <cell r="AN130">
            <v>0</v>
          </cell>
          <cell r="AR130">
            <v>0</v>
          </cell>
        </row>
        <row r="131">
          <cell r="B131">
            <v>125</v>
          </cell>
          <cell r="R131">
            <v>0</v>
          </cell>
          <cell r="T131">
            <v>0</v>
          </cell>
          <cell r="W131">
            <v>0</v>
          </cell>
          <cell r="AG131">
            <v>0</v>
          </cell>
          <cell r="AJ131">
            <v>0</v>
          </cell>
          <cell r="AN131">
            <v>0</v>
          </cell>
          <cell r="AR131">
            <v>0</v>
          </cell>
        </row>
        <row r="132">
          <cell r="B132">
            <v>126</v>
          </cell>
          <cell r="R132">
            <v>0</v>
          </cell>
          <cell r="T132">
            <v>0</v>
          </cell>
          <cell r="W132">
            <v>0</v>
          </cell>
          <cell r="AG132">
            <v>0</v>
          </cell>
          <cell r="AJ132">
            <v>0</v>
          </cell>
          <cell r="AN132">
            <v>0</v>
          </cell>
          <cell r="AR132">
            <v>0</v>
          </cell>
        </row>
        <row r="133">
          <cell r="B133">
            <v>127</v>
          </cell>
          <cell r="R133">
            <v>0</v>
          </cell>
          <cell r="T133">
            <v>0</v>
          </cell>
          <cell r="W133">
            <v>0</v>
          </cell>
          <cell r="AG133">
            <v>0</v>
          </cell>
          <cell r="AJ133">
            <v>0</v>
          </cell>
          <cell r="AN133">
            <v>0</v>
          </cell>
          <cell r="AR133">
            <v>0</v>
          </cell>
        </row>
        <row r="134">
          <cell r="B134">
            <v>128</v>
          </cell>
          <cell r="R134">
            <v>0</v>
          </cell>
          <cell r="T134">
            <v>0</v>
          </cell>
          <cell r="W134">
            <v>0</v>
          </cell>
          <cell r="AG134">
            <v>0</v>
          </cell>
          <cell r="AJ134">
            <v>0</v>
          </cell>
          <cell r="AN134">
            <v>0</v>
          </cell>
          <cell r="AR134">
            <v>0</v>
          </cell>
        </row>
        <row r="135">
          <cell r="B135">
            <v>129</v>
          </cell>
          <cell r="R135">
            <v>0</v>
          </cell>
          <cell r="T135">
            <v>0</v>
          </cell>
          <cell r="W135">
            <v>0</v>
          </cell>
          <cell r="AG135">
            <v>0</v>
          </cell>
          <cell r="AJ135">
            <v>0</v>
          </cell>
          <cell r="AN135">
            <v>0</v>
          </cell>
          <cell r="AR135">
            <v>0</v>
          </cell>
        </row>
        <row r="136">
          <cell r="B136">
            <v>130</v>
          </cell>
          <cell r="R136">
            <v>0</v>
          </cell>
          <cell r="T136">
            <v>0</v>
          </cell>
          <cell r="W136">
            <v>0</v>
          </cell>
          <cell r="AG136">
            <v>0</v>
          </cell>
          <cell r="AJ136">
            <v>0</v>
          </cell>
          <cell r="AN136">
            <v>0</v>
          </cell>
          <cell r="AR136">
            <v>0</v>
          </cell>
        </row>
        <row r="137">
          <cell r="B137">
            <v>131</v>
          </cell>
          <cell r="R137">
            <v>0</v>
          </cell>
          <cell r="T137">
            <v>0</v>
          </cell>
          <cell r="W137">
            <v>0</v>
          </cell>
          <cell r="AG137">
            <v>0</v>
          </cell>
          <cell r="AJ137">
            <v>0</v>
          </cell>
          <cell r="AN137">
            <v>0</v>
          </cell>
          <cell r="AR137">
            <v>0</v>
          </cell>
        </row>
        <row r="138">
          <cell r="B138">
            <v>132</v>
          </cell>
          <cell r="R138">
            <v>0</v>
          </cell>
          <cell r="T138">
            <v>0</v>
          </cell>
          <cell r="W138">
            <v>0</v>
          </cell>
          <cell r="AG138">
            <v>0</v>
          </cell>
          <cell r="AJ138">
            <v>0</v>
          </cell>
          <cell r="AN138">
            <v>0</v>
          </cell>
          <cell r="AR138">
            <v>0</v>
          </cell>
        </row>
        <row r="139">
          <cell r="B139">
            <v>133</v>
          </cell>
          <cell r="R139">
            <v>0</v>
          </cell>
          <cell r="T139">
            <v>0</v>
          </cell>
          <cell r="W139">
            <v>0</v>
          </cell>
          <cell r="AG139">
            <v>0</v>
          </cell>
          <cell r="AJ139">
            <v>0</v>
          </cell>
          <cell r="AN139">
            <v>0</v>
          </cell>
          <cell r="AR139">
            <v>0</v>
          </cell>
        </row>
        <row r="140">
          <cell r="B140">
            <v>134</v>
          </cell>
          <cell r="R140">
            <v>0</v>
          </cell>
          <cell r="T140">
            <v>0</v>
          </cell>
          <cell r="W140">
            <v>0</v>
          </cell>
          <cell r="AG140">
            <v>0</v>
          </cell>
          <cell r="AJ140">
            <v>0</v>
          </cell>
          <cell r="AN140">
            <v>0</v>
          </cell>
          <cell r="AR140">
            <v>0</v>
          </cell>
        </row>
        <row r="141">
          <cell r="B141">
            <v>135</v>
          </cell>
          <cell r="R141">
            <v>0</v>
          </cell>
          <cell r="T141">
            <v>0</v>
          </cell>
          <cell r="W141">
            <v>0</v>
          </cell>
          <cell r="AG141">
            <v>0</v>
          </cell>
          <cell r="AJ141">
            <v>0</v>
          </cell>
          <cell r="AN141">
            <v>0</v>
          </cell>
          <cell r="AR141">
            <v>0</v>
          </cell>
        </row>
        <row r="142">
          <cell r="B142">
            <v>136</v>
          </cell>
          <cell r="R142">
            <v>0</v>
          </cell>
          <cell r="T142">
            <v>0</v>
          </cell>
          <cell r="W142">
            <v>0</v>
          </cell>
          <cell r="AG142">
            <v>0</v>
          </cell>
          <cell r="AJ142">
            <v>0</v>
          </cell>
          <cell r="AN142">
            <v>0</v>
          </cell>
          <cell r="AR142">
            <v>0</v>
          </cell>
        </row>
        <row r="143">
          <cell r="B143">
            <v>137</v>
          </cell>
          <cell r="R143">
            <v>0</v>
          </cell>
          <cell r="T143">
            <v>0</v>
          </cell>
          <cell r="W143">
            <v>0</v>
          </cell>
          <cell r="AG143">
            <v>0</v>
          </cell>
          <cell r="AJ143">
            <v>0</v>
          </cell>
          <cell r="AN143">
            <v>0</v>
          </cell>
          <cell r="AR143">
            <v>0</v>
          </cell>
        </row>
        <row r="144">
          <cell r="B144">
            <v>138</v>
          </cell>
          <cell r="R144">
            <v>0</v>
          </cell>
          <cell r="T144">
            <v>0</v>
          </cell>
          <cell r="W144">
            <v>0</v>
          </cell>
          <cell r="AG144">
            <v>0</v>
          </cell>
          <cell r="AJ144">
            <v>0</v>
          </cell>
          <cell r="AN144">
            <v>0</v>
          </cell>
          <cell r="AR144">
            <v>0</v>
          </cell>
        </row>
        <row r="145">
          <cell r="B145">
            <v>139</v>
          </cell>
          <cell r="R145">
            <v>0</v>
          </cell>
          <cell r="T145">
            <v>0</v>
          </cell>
          <cell r="W145">
            <v>0</v>
          </cell>
          <cell r="AG145">
            <v>0</v>
          </cell>
          <cell r="AJ145">
            <v>0</v>
          </cell>
          <cell r="AN145">
            <v>0</v>
          </cell>
          <cell r="AR145">
            <v>0</v>
          </cell>
        </row>
        <row r="146">
          <cell r="B146">
            <v>140</v>
          </cell>
          <cell r="R146">
            <v>0</v>
          </cell>
          <cell r="T146">
            <v>0</v>
          </cell>
          <cell r="W146">
            <v>0</v>
          </cell>
          <cell r="AG146">
            <v>0</v>
          </cell>
          <cell r="AJ146">
            <v>0</v>
          </cell>
          <cell r="AN146">
            <v>0</v>
          </cell>
          <cell r="AR146">
            <v>0</v>
          </cell>
        </row>
        <row r="147">
          <cell r="B147">
            <v>141</v>
          </cell>
          <cell r="R147">
            <v>0</v>
          </cell>
          <cell r="T147">
            <v>0</v>
          </cell>
          <cell r="W147">
            <v>0</v>
          </cell>
          <cell r="AG147">
            <v>0</v>
          </cell>
          <cell r="AJ147">
            <v>0</v>
          </cell>
          <cell r="AN147">
            <v>0</v>
          </cell>
          <cell r="AR147">
            <v>0</v>
          </cell>
        </row>
        <row r="148">
          <cell r="B148">
            <v>142</v>
          </cell>
          <cell r="R148">
            <v>0</v>
          </cell>
          <cell r="T148">
            <v>0</v>
          </cell>
          <cell r="W148">
            <v>0</v>
          </cell>
          <cell r="AG148">
            <v>0</v>
          </cell>
          <cell r="AJ148">
            <v>0</v>
          </cell>
          <cell r="AN148">
            <v>0</v>
          </cell>
          <cell r="AR148">
            <v>0</v>
          </cell>
        </row>
        <row r="149">
          <cell r="B149">
            <v>143</v>
          </cell>
          <cell r="R149">
            <v>0</v>
          </cell>
          <cell r="T149">
            <v>0</v>
          </cell>
          <cell r="W149">
            <v>0</v>
          </cell>
          <cell r="AG149">
            <v>0</v>
          </cell>
          <cell r="AJ149">
            <v>0</v>
          </cell>
          <cell r="AN149">
            <v>0</v>
          </cell>
          <cell r="AR149">
            <v>0</v>
          </cell>
        </row>
        <row r="150">
          <cell r="B150">
            <v>144</v>
          </cell>
          <cell r="R150">
            <v>0</v>
          </cell>
          <cell r="T150">
            <v>0</v>
          </cell>
          <cell r="W150">
            <v>0</v>
          </cell>
          <cell r="AG150">
            <v>0</v>
          </cell>
          <cell r="AJ150">
            <v>0</v>
          </cell>
          <cell r="AN150">
            <v>0</v>
          </cell>
          <cell r="AR150">
            <v>0</v>
          </cell>
        </row>
        <row r="151">
          <cell r="B151">
            <v>145</v>
          </cell>
          <cell r="R151">
            <v>0</v>
          </cell>
          <cell r="T151">
            <v>0</v>
          </cell>
          <cell r="W151">
            <v>0</v>
          </cell>
          <cell r="AG151">
            <v>0</v>
          </cell>
          <cell r="AJ151">
            <v>0</v>
          </cell>
          <cell r="AN151">
            <v>0</v>
          </cell>
          <cell r="AR151">
            <v>0</v>
          </cell>
        </row>
        <row r="152">
          <cell r="B152">
            <v>146</v>
          </cell>
          <cell r="R152">
            <v>0</v>
          </cell>
          <cell r="T152">
            <v>0</v>
          </cell>
          <cell r="W152">
            <v>0</v>
          </cell>
          <cell r="AG152">
            <v>0</v>
          </cell>
          <cell r="AJ152">
            <v>0</v>
          </cell>
          <cell r="AN152">
            <v>0</v>
          </cell>
          <cell r="AR152">
            <v>0</v>
          </cell>
        </row>
        <row r="153">
          <cell r="B153">
            <v>147</v>
          </cell>
          <cell r="R153">
            <v>0</v>
          </cell>
          <cell r="T153">
            <v>0</v>
          </cell>
          <cell r="W153">
            <v>0</v>
          </cell>
          <cell r="AG153">
            <v>0</v>
          </cell>
          <cell r="AJ153">
            <v>0</v>
          </cell>
          <cell r="AN153">
            <v>0</v>
          </cell>
          <cell r="AR153">
            <v>0</v>
          </cell>
        </row>
        <row r="154">
          <cell r="B154">
            <v>148</v>
          </cell>
          <cell r="R154">
            <v>0</v>
          </cell>
          <cell r="T154">
            <v>0</v>
          </cell>
          <cell r="W154">
            <v>0</v>
          </cell>
          <cell r="AG154">
            <v>0</v>
          </cell>
          <cell r="AJ154">
            <v>0</v>
          </cell>
          <cell r="AN154">
            <v>0</v>
          </cell>
          <cell r="AR154">
            <v>0</v>
          </cell>
        </row>
        <row r="155">
          <cell r="B155">
            <v>149</v>
          </cell>
          <cell r="R155">
            <v>0</v>
          </cell>
          <cell r="T155">
            <v>0</v>
          </cell>
          <cell r="W155">
            <v>0</v>
          </cell>
          <cell r="AG155">
            <v>0</v>
          </cell>
          <cell r="AJ155">
            <v>0</v>
          </cell>
          <cell r="AN155">
            <v>0</v>
          </cell>
          <cell r="AR155">
            <v>0</v>
          </cell>
        </row>
        <row r="156">
          <cell r="B156">
            <v>150</v>
          </cell>
          <cell r="R156">
            <v>0</v>
          </cell>
          <cell r="T156">
            <v>0</v>
          </cell>
          <cell r="W156">
            <v>0</v>
          </cell>
          <cell r="AG156">
            <v>0</v>
          </cell>
          <cell r="AJ156">
            <v>0</v>
          </cell>
          <cell r="AN156">
            <v>0</v>
          </cell>
          <cell r="AR156">
            <v>0</v>
          </cell>
        </row>
      </sheetData>
      <sheetData sheetId="18">
        <row r="5">
          <cell r="A5" t="str">
            <v>ACT</v>
          </cell>
          <cell r="B5">
            <v>0.94</v>
          </cell>
          <cell r="C5">
            <v>0.23</v>
          </cell>
          <cell r="D5">
            <v>0.32</v>
          </cell>
          <cell r="E5">
            <v>0.27</v>
          </cell>
        </row>
        <row r="6">
          <cell r="A6" t="str">
            <v>NSW</v>
          </cell>
          <cell r="B6">
            <v>0.94</v>
          </cell>
          <cell r="C6">
            <v>0.23</v>
          </cell>
          <cell r="D6">
            <v>0.32</v>
          </cell>
          <cell r="E6">
            <v>0.27</v>
          </cell>
        </row>
        <row r="7">
          <cell r="A7" t="str">
            <v>NT</v>
          </cell>
          <cell r="B7">
            <v>0.69</v>
          </cell>
          <cell r="C7">
            <v>0.2</v>
          </cell>
          <cell r="D7">
            <v>0.32</v>
          </cell>
          <cell r="E7">
            <v>0.27</v>
          </cell>
        </row>
        <row r="8">
          <cell r="A8" t="str">
            <v>QLD</v>
          </cell>
          <cell r="B8">
            <v>1.02</v>
          </cell>
          <cell r="C8">
            <v>0.2</v>
          </cell>
          <cell r="D8">
            <v>0.32</v>
          </cell>
          <cell r="E8">
            <v>0.27</v>
          </cell>
        </row>
        <row r="9">
          <cell r="A9" t="str">
            <v>SA</v>
          </cell>
          <cell r="B9">
            <v>0.95</v>
          </cell>
          <cell r="C9">
            <v>0.21</v>
          </cell>
          <cell r="D9">
            <v>0.32</v>
          </cell>
          <cell r="E9">
            <v>0.27</v>
          </cell>
        </row>
        <row r="10">
          <cell r="A10" t="str">
            <v>TAS</v>
          </cell>
          <cell r="B10">
            <v>1</v>
          </cell>
          <cell r="C10">
            <v>0.75</v>
          </cell>
          <cell r="D10">
            <v>0.7</v>
          </cell>
          <cell r="E10">
            <v>0.75</v>
          </cell>
        </row>
        <row r="11">
          <cell r="A11" t="str">
            <v>VIC</v>
          </cell>
          <cell r="B11">
            <v>1.34</v>
          </cell>
          <cell r="C11">
            <v>0.21</v>
          </cell>
          <cell r="D11">
            <v>0.32</v>
          </cell>
          <cell r="E11">
            <v>0.27</v>
          </cell>
        </row>
        <row r="12">
          <cell r="A12" t="str">
            <v>WA</v>
          </cell>
          <cell r="B12">
            <v>0.92</v>
          </cell>
          <cell r="C12">
            <v>0.22</v>
          </cell>
          <cell r="D12">
            <v>0.32</v>
          </cell>
          <cell r="E12">
            <v>0.27</v>
          </cell>
        </row>
        <row r="17">
          <cell r="A17" t="str">
            <v>ACT</v>
          </cell>
          <cell r="B17">
            <v>6.7605000000000004</v>
          </cell>
          <cell r="C17">
            <v>-1.6806700000000001E-2</v>
          </cell>
          <cell r="D17">
            <v>6.75</v>
          </cell>
          <cell r="E17">
            <v>-3.125E-2</v>
          </cell>
          <cell r="F17">
            <v>6.7727000000000004</v>
          </cell>
          <cell r="G17">
            <v>-3.6364E-2</v>
          </cell>
        </row>
        <row r="18">
          <cell r="A18" t="str">
            <v>NQLD</v>
          </cell>
          <cell r="B18">
            <v>6.8828690000000003</v>
          </cell>
          <cell r="C18">
            <v>-2.5190000000000001E-2</v>
          </cell>
          <cell r="D18">
            <v>7.0875339999999998</v>
          </cell>
          <cell r="E18">
            <v>-5.2220000000000003E-2</v>
          </cell>
          <cell r="F18">
            <v>6.1566710000000002</v>
          </cell>
          <cell r="G18">
            <v>-4.3099999999999999E-2</v>
          </cell>
        </row>
        <row r="19">
          <cell r="A19" t="str">
            <v>NSW</v>
          </cell>
          <cell r="B19">
            <v>6.7605000000000004</v>
          </cell>
          <cell r="C19">
            <v>-1.6806700000000001E-2</v>
          </cell>
          <cell r="D19">
            <v>6.75</v>
          </cell>
          <cell r="E19">
            <v>-3.125E-2</v>
          </cell>
          <cell r="F19">
            <v>6.7727000000000004</v>
          </cell>
          <cell r="G19">
            <v>-3.6364E-2</v>
          </cell>
        </row>
        <row r="20">
          <cell r="A20" t="str">
            <v>NT</v>
          </cell>
          <cell r="B20">
            <v>6.4222060000000001</v>
          </cell>
          <cell r="C20">
            <v>-3.3230000000000003E-2</v>
          </cell>
          <cell r="D20">
            <v>6.4293199999999997</v>
          </cell>
          <cell r="E20">
            <v>-6.1400000000000003E-2</v>
          </cell>
          <cell r="F20">
            <v>6.4138140000000003</v>
          </cell>
          <cell r="G20">
            <v>-7.2419999999999998E-2</v>
          </cell>
        </row>
        <row r="21">
          <cell r="A21" t="str">
            <v>QLD</v>
          </cell>
          <cell r="B21">
            <v>7.1</v>
          </cell>
          <cell r="C21">
            <v>-0.02</v>
          </cell>
          <cell r="D21">
            <v>8.35</v>
          </cell>
          <cell r="E21">
            <v>-0.05</v>
          </cell>
          <cell r="F21">
            <v>6.2667000000000002</v>
          </cell>
          <cell r="G21">
            <v>-3.3300000000000003E-2</v>
          </cell>
        </row>
        <row r="22">
          <cell r="A22" t="str">
            <v>SA</v>
          </cell>
          <cell r="B22">
            <v>6.5247000000000002</v>
          </cell>
          <cell r="C22">
            <v>-1.6665599999999999E-2</v>
          </cell>
          <cell r="D22">
            <v>6.75</v>
          </cell>
          <cell r="E22">
            <v>-3.1045099999999999E-2</v>
          </cell>
          <cell r="F22">
            <v>6.2636000000000003</v>
          </cell>
          <cell r="G22">
            <v>-3.5980900000000003E-2</v>
          </cell>
        </row>
        <row r="23">
          <cell r="A23" t="str">
            <v>TAS</v>
          </cell>
          <cell r="B23">
            <v>6.5350999999999999</v>
          </cell>
          <cell r="C23">
            <v>-1.51039E-2</v>
          </cell>
          <cell r="D23">
            <v>6.75</v>
          </cell>
          <cell r="E23">
            <v>-2.7061700000000001E-2</v>
          </cell>
          <cell r="F23">
            <v>6.2636000000000003</v>
          </cell>
          <cell r="G23">
            <v>-3.4181799999999998E-2</v>
          </cell>
        </row>
        <row r="24">
          <cell r="A24" t="str">
            <v>VIC</v>
          </cell>
          <cell r="B24">
            <v>7.0114000000000001</v>
          </cell>
          <cell r="C24">
            <v>-1.4800000000000001E-2</v>
          </cell>
          <cell r="D24">
            <v>6.7544000000000004</v>
          </cell>
          <cell r="E24">
            <v>-2.23E-2</v>
          </cell>
          <cell r="F24">
            <v>7.5888999999999998</v>
          </cell>
          <cell r="G24">
            <v>-4.4444400000000002E-2</v>
          </cell>
        </row>
        <row r="25">
          <cell r="A25" t="str">
            <v>WA</v>
          </cell>
          <cell r="B25">
            <v>7.2857000000000003</v>
          </cell>
          <cell r="C25">
            <v>-2.3810000000000001E-2</v>
          </cell>
          <cell r="D25">
            <v>7.6818</v>
          </cell>
          <cell r="E25">
            <v>-4.5449999999999997E-2</v>
          </cell>
          <cell r="F25">
            <v>6.85</v>
          </cell>
          <cell r="G25">
            <v>-0.05</v>
          </cell>
        </row>
      </sheetData>
      <sheetData sheetId="19">
        <row r="1">
          <cell r="A1" t="str">
            <v>Postcode</v>
          </cell>
          <cell r="B1" t="str">
            <v>Climate_zone</v>
          </cell>
          <cell r="C1" t="str">
            <v>State</v>
          </cell>
        </row>
        <row r="2">
          <cell r="A2">
            <v>200</v>
          </cell>
          <cell r="B2">
            <v>64</v>
          </cell>
          <cell r="C2" t="str">
            <v>NSW</v>
          </cell>
        </row>
        <row r="3">
          <cell r="A3">
            <v>211</v>
          </cell>
          <cell r="B3">
            <v>64</v>
          </cell>
          <cell r="C3" t="str">
            <v>NSW</v>
          </cell>
        </row>
        <row r="4">
          <cell r="A4">
            <v>212</v>
          </cell>
          <cell r="B4">
            <v>64</v>
          </cell>
          <cell r="C4" t="str">
            <v>NSW</v>
          </cell>
        </row>
        <row r="5">
          <cell r="A5">
            <v>230</v>
          </cell>
          <cell r="B5">
            <v>64</v>
          </cell>
          <cell r="C5" t="str">
            <v>NSW</v>
          </cell>
        </row>
        <row r="6">
          <cell r="A6">
            <v>237</v>
          </cell>
          <cell r="B6">
            <v>64</v>
          </cell>
          <cell r="C6" t="str">
            <v>NSW</v>
          </cell>
        </row>
        <row r="7">
          <cell r="A7">
            <v>238</v>
          </cell>
          <cell r="B7">
            <v>64</v>
          </cell>
          <cell r="C7" t="str">
            <v>NSW</v>
          </cell>
        </row>
        <row r="8">
          <cell r="A8">
            <v>239</v>
          </cell>
          <cell r="B8">
            <v>64</v>
          </cell>
          <cell r="C8" t="str">
            <v>NSW</v>
          </cell>
        </row>
        <row r="9">
          <cell r="A9">
            <v>240</v>
          </cell>
          <cell r="B9">
            <v>64</v>
          </cell>
          <cell r="C9" t="str">
            <v>NSW</v>
          </cell>
        </row>
        <row r="10">
          <cell r="A10">
            <v>241</v>
          </cell>
          <cell r="B10">
            <v>64</v>
          </cell>
          <cell r="C10" t="str">
            <v>NSW</v>
          </cell>
        </row>
        <row r="11">
          <cell r="A11">
            <v>242</v>
          </cell>
          <cell r="B11">
            <v>64</v>
          </cell>
          <cell r="C11" t="str">
            <v>NSW</v>
          </cell>
        </row>
        <row r="12">
          <cell r="A12">
            <v>243</v>
          </cell>
          <cell r="B12">
            <v>64</v>
          </cell>
          <cell r="C12" t="str">
            <v>NSW</v>
          </cell>
        </row>
        <row r="13">
          <cell r="A13">
            <v>244</v>
          </cell>
          <cell r="B13">
            <v>64</v>
          </cell>
          <cell r="C13" t="str">
            <v>NSW</v>
          </cell>
        </row>
        <row r="14">
          <cell r="A14">
            <v>245</v>
          </cell>
          <cell r="B14">
            <v>64</v>
          </cell>
          <cell r="C14" t="str">
            <v>NSW</v>
          </cell>
        </row>
        <row r="15">
          <cell r="A15">
            <v>246</v>
          </cell>
          <cell r="B15">
            <v>64</v>
          </cell>
          <cell r="C15" t="str">
            <v>NSW</v>
          </cell>
        </row>
        <row r="16">
          <cell r="A16">
            <v>247</v>
          </cell>
          <cell r="B16">
            <v>64</v>
          </cell>
          <cell r="C16" t="str">
            <v>NSW</v>
          </cell>
        </row>
        <row r="17">
          <cell r="A17">
            <v>248</v>
          </cell>
          <cell r="B17">
            <v>64</v>
          </cell>
          <cell r="C17" t="str">
            <v>NSW</v>
          </cell>
        </row>
        <row r="18">
          <cell r="A18">
            <v>249</v>
          </cell>
          <cell r="B18">
            <v>64</v>
          </cell>
          <cell r="C18" t="str">
            <v>NSW</v>
          </cell>
        </row>
        <row r="19">
          <cell r="A19">
            <v>250</v>
          </cell>
          <cell r="B19">
            <v>64</v>
          </cell>
          <cell r="C19" t="str">
            <v>NSW</v>
          </cell>
        </row>
        <row r="20">
          <cell r="A20">
            <v>251</v>
          </cell>
          <cell r="B20">
            <v>64</v>
          </cell>
          <cell r="C20" t="str">
            <v>NSW</v>
          </cell>
        </row>
        <row r="21">
          <cell r="A21">
            <v>252</v>
          </cell>
          <cell r="B21">
            <v>64</v>
          </cell>
          <cell r="C21" t="str">
            <v>NSW</v>
          </cell>
        </row>
        <row r="22">
          <cell r="A22">
            <v>253</v>
          </cell>
          <cell r="B22">
            <v>64</v>
          </cell>
          <cell r="C22" t="str">
            <v>NSW</v>
          </cell>
        </row>
        <row r="23">
          <cell r="A23">
            <v>254</v>
          </cell>
          <cell r="B23">
            <v>64</v>
          </cell>
          <cell r="C23" t="str">
            <v>NSW</v>
          </cell>
        </row>
        <row r="24">
          <cell r="A24">
            <v>255</v>
          </cell>
          <cell r="B24">
            <v>64</v>
          </cell>
          <cell r="C24" t="str">
            <v>NSW</v>
          </cell>
        </row>
        <row r="25">
          <cell r="A25">
            <v>256</v>
          </cell>
          <cell r="B25">
            <v>64</v>
          </cell>
          <cell r="C25" t="str">
            <v>NSW</v>
          </cell>
        </row>
        <row r="26">
          <cell r="A26">
            <v>257</v>
          </cell>
          <cell r="B26">
            <v>64</v>
          </cell>
          <cell r="C26" t="str">
            <v>NSW</v>
          </cell>
        </row>
        <row r="27">
          <cell r="A27">
            <v>258</v>
          </cell>
          <cell r="B27">
            <v>64</v>
          </cell>
          <cell r="C27" t="str">
            <v>NSW</v>
          </cell>
        </row>
        <row r="28">
          <cell r="A28">
            <v>259</v>
          </cell>
          <cell r="B28">
            <v>64</v>
          </cell>
          <cell r="C28" t="str">
            <v>NSW</v>
          </cell>
        </row>
        <row r="29">
          <cell r="A29">
            <v>260</v>
          </cell>
          <cell r="B29">
            <v>64</v>
          </cell>
          <cell r="C29" t="str">
            <v>NSW</v>
          </cell>
        </row>
        <row r="30">
          <cell r="A30">
            <v>261</v>
          </cell>
          <cell r="B30">
            <v>64</v>
          </cell>
          <cell r="C30" t="str">
            <v>NSW</v>
          </cell>
        </row>
        <row r="31">
          <cell r="A31">
            <v>262</v>
          </cell>
          <cell r="B31">
            <v>64</v>
          </cell>
          <cell r="C31" t="str">
            <v>NSW</v>
          </cell>
        </row>
        <row r="32">
          <cell r="A32">
            <v>263</v>
          </cell>
          <cell r="B32">
            <v>64</v>
          </cell>
          <cell r="C32" t="str">
            <v>NSW</v>
          </cell>
        </row>
        <row r="33">
          <cell r="A33">
            <v>264</v>
          </cell>
          <cell r="B33">
            <v>64</v>
          </cell>
          <cell r="C33" t="str">
            <v>NSW</v>
          </cell>
        </row>
        <row r="34">
          <cell r="A34">
            <v>266</v>
          </cell>
          <cell r="B34">
            <v>64</v>
          </cell>
          <cell r="C34" t="str">
            <v>NSW</v>
          </cell>
        </row>
        <row r="35">
          <cell r="A35">
            <v>267</v>
          </cell>
          <cell r="B35">
            <v>64</v>
          </cell>
          <cell r="C35" t="str">
            <v>NSW</v>
          </cell>
        </row>
        <row r="36">
          <cell r="A36">
            <v>268</v>
          </cell>
          <cell r="B36">
            <v>64</v>
          </cell>
          <cell r="C36" t="str">
            <v>NSW</v>
          </cell>
        </row>
        <row r="37">
          <cell r="A37">
            <v>269</v>
          </cell>
          <cell r="B37">
            <v>64</v>
          </cell>
          <cell r="C37" t="str">
            <v>NSW</v>
          </cell>
        </row>
        <row r="38">
          <cell r="A38">
            <v>270</v>
          </cell>
          <cell r="B38">
            <v>64</v>
          </cell>
          <cell r="C38" t="str">
            <v>NSW</v>
          </cell>
        </row>
        <row r="39">
          <cell r="A39">
            <v>271</v>
          </cell>
          <cell r="B39">
            <v>64</v>
          </cell>
          <cell r="C39" t="str">
            <v>NSW</v>
          </cell>
        </row>
        <row r="40">
          <cell r="A40">
            <v>272</v>
          </cell>
          <cell r="B40">
            <v>64</v>
          </cell>
          <cell r="C40" t="str">
            <v>NSW</v>
          </cell>
        </row>
        <row r="41">
          <cell r="A41">
            <v>273</v>
          </cell>
          <cell r="B41">
            <v>64</v>
          </cell>
          <cell r="C41" t="str">
            <v>NSW</v>
          </cell>
        </row>
        <row r="42">
          <cell r="A42">
            <v>274</v>
          </cell>
          <cell r="B42">
            <v>64</v>
          </cell>
          <cell r="C42" t="str">
            <v>NSW</v>
          </cell>
        </row>
        <row r="43">
          <cell r="A43">
            <v>275</v>
          </cell>
          <cell r="B43">
            <v>64</v>
          </cell>
          <cell r="C43" t="str">
            <v>NSW</v>
          </cell>
        </row>
        <row r="44">
          <cell r="A44">
            <v>276</v>
          </cell>
          <cell r="B44">
            <v>64</v>
          </cell>
          <cell r="C44" t="str">
            <v>NSW</v>
          </cell>
        </row>
        <row r="45">
          <cell r="A45">
            <v>277</v>
          </cell>
          <cell r="B45">
            <v>64</v>
          </cell>
          <cell r="C45" t="str">
            <v>NSW</v>
          </cell>
        </row>
        <row r="46">
          <cell r="A46">
            <v>278</v>
          </cell>
          <cell r="B46">
            <v>64</v>
          </cell>
          <cell r="C46" t="str">
            <v>NSW</v>
          </cell>
        </row>
        <row r="47">
          <cell r="A47">
            <v>279</v>
          </cell>
          <cell r="B47">
            <v>64</v>
          </cell>
          <cell r="C47" t="str">
            <v>NSW</v>
          </cell>
        </row>
        <row r="48">
          <cell r="A48">
            <v>280</v>
          </cell>
          <cell r="B48">
            <v>64</v>
          </cell>
          <cell r="C48" t="str">
            <v>NSW</v>
          </cell>
        </row>
        <row r="49">
          <cell r="A49">
            <v>281</v>
          </cell>
          <cell r="B49">
            <v>64</v>
          </cell>
          <cell r="C49" t="str">
            <v>NSW</v>
          </cell>
        </row>
        <row r="50">
          <cell r="A50">
            <v>282</v>
          </cell>
          <cell r="B50">
            <v>64</v>
          </cell>
          <cell r="C50" t="str">
            <v>NSW</v>
          </cell>
        </row>
        <row r="51">
          <cell r="A51">
            <v>283</v>
          </cell>
          <cell r="B51">
            <v>64</v>
          </cell>
          <cell r="C51" t="str">
            <v>NSW</v>
          </cell>
        </row>
        <row r="52">
          <cell r="A52">
            <v>284</v>
          </cell>
          <cell r="B52">
            <v>64</v>
          </cell>
          <cell r="C52" t="str">
            <v>NSW</v>
          </cell>
        </row>
        <row r="53">
          <cell r="A53">
            <v>285</v>
          </cell>
          <cell r="B53">
            <v>64</v>
          </cell>
          <cell r="C53" t="str">
            <v>NSW</v>
          </cell>
        </row>
        <row r="54">
          <cell r="A54">
            <v>286</v>
          </cell>
          <cell r="B54">
            <v>64</v>
          </cell>
          <cell r="C54" t="str">
            <v>NSW</v>
          </cell>
        </row>
        <row r="55">
          <cell r="A55">
            <v>287</v>
          </cell>
          <cell r="B55">
            <v>64</v>
          </cell>
          <cell r="C55" t="str">
            <v>NSW</v>
          </cell>
        </row>
        <row r="56">
          <cell r="A56">
            <v>288</v>
          </cell>
          <cell r="B56">
            <v>64</v>
          </cell>
          <cell r="C56" t="str">
            <v>NSW</v>
          </cell>
        </row>
        <row r="57">
          <cell r="A57">
            <v>289</v>
          </cell>
          <cell r="B57">
            <v>64</v>
          </cell>
          <cell r="C57" t="str">
            <v>NSW</v>
          </cell>
        </row>
        <row r="58">
          <cell r="A58">
            <v>290</v>
          </cell>
          <cell r="B58">
            <v>64</v>
          </cell>
          <cell r="C58" t="str">
            <v>NSW</v>
          </cell>
        </row>
        <row r="59">
          <cell r="A59">
            <v>291</v>
          </cell>
          <cell r="B59">
            <v>64</v>
          </cell>
          <cell r="C59" t="str">
            <v>NSW</v>
          </cell>
        </row>
        <row r="60">
          <cell r="A60">
            <v>293</v>
          </cell>
          <cell r="B60">
            <v>64</v>
          </cell>
          <cell r="C60" t="str">
            <v>NSW</v>
          </cell>
        </row>
        <row r="61">
          <cell r="A61">
            <v>294</v>
          </cell>
          <cell r="B61">
            <v>64</v>
          </cell>
          <cell r="C61" t="str">
            <v>NSW</v>
          </cell>
        </row>
        <row r="62">
          <cell r="A62">
            <v>295</v>
          </cell>
          <cell r="B62">
            <v>64</v>
          </cell>
          <cell r="C62" t="str">
            <v>NSW</v>
          </cell>
        </row>
        <row r="63">
          <cell r="A63">
            <v>296</v>
          </cell>
          <cell r="B63">
            <v>64</v>
          </cell>
          <cell r="C63" t="str">
            <v>NSW</v>
          </cell>
        </row>
        <row r="64">
          <cell r="A64">
            <v>297</v>
          </cell>
          <cell r="B64">
            <v>64</v>
          </cell>
          <cell r="C64" t="str">
            <v>NSW</v>
          </cell>
        </row>
        <row r="65">
          <cell r="A65">
            <v>298</v>
          </cell>
          <cell r="B65">
            <v>64</v>
          </cell>
          <cell r="C65" t="str">
            <v>NSW</v>
          </cell>
        </row>
        <row r="66">
          <cell r="A66">
            <v>299</v>
          </cell>
          <cell r="B66">
            <v>64</v>
          </cell>
          <cell r="C66" t="str">
            <v>NSW</v>
          </cell>
        </row>
        <row r="67">
          <cell r="A67">
            <v>800</v>
          </cell>
          <cell r="B67">
            <v>66</v>
          </cell>
          <cell r="C67" t="str">
            <v>NT</v>
          </cell>
        </row>
        <row r="68">
          <cell r="A68">
            <v>801</v>
          </cell>
          <cell r="B68">
            <v>66</v>
          </cell>
          <cell r="C68" t="str">
            <v>NT</v>
          </cell>
        </row>
        <row r="69">
          <cell r="A69">
            <v>804</v>
          </cell>
          <cell r="B69">
            <v>66</v>
          </cell>
          <cell r="C69" t="str">
            <v>NT</v>
          </cell>
        </row>
        <row r="70">
          <cell r="A70">
            <v>810</v>
          </cell>
          <cell r="B70">
            <v>66</v>
          </cell>
          <cell r="C70" t="str">
            <v>NT</v>
          </cell>
        </row>
        <row r="71">
          <cell r="A71">
            <v>811</v>
          </cell>
          <cell r="B71">
            <v>66</v>
          </cell>
          <cell r="C71" t="str">
            <v>NT</v>
          </cell>
        </row>
        <row r="72">
          <cell r="A72">
            <v>812</v>
          </cell>
          <cell r="B72">
            <v>66</v>
          </cell>
          <cell r="C72" t="str">
            <v>NT</v>
          </cell>
        </row>
        <row r="73">
          <cell r="A73">
            <v>813</v>
          </cell>
          <cell r="B73">
            <v>66</v>
          </cell>
          <cell r="C73" t="str">
            <v>NT</v>
          </cell>
        </row>
        <row r="74">
          <cell r="A74">
            <v>814</v>
          </cell>
          <cell r="B74">
            <v>66</v>
          </cell>
          <cell r="C74" t="str">
            <v>NT</v>
          </cell>
        </row>
        <row r="75">
          <cell r="A75">
            <v>815</v>
          </cell>
          <cell r="B75">
            <v>66</v>
          </cell>
          <cell r="C75" t="str">
            <v>NT</v>
          </cell>
        </row>
        <row r="76">
          <cell r="A76">
            <v>820</v>
          </cell>
          <cell r="B76">
            <v>66</v>
          </cell>
          <cell r="C76" t="str">
            <v>NT</v>
          </cell>
        </row>
        <row r="77">
          <cell r="A77">
            <v>821</v>
          </cell>
          <cell r="B77">
            <v>66</v>
          </cell>
          <cell r="C77" t="str">
            <v>NT</v>
          </cell>
        </row>
        <row r="78">
          <cell r="A78">
            <v>822</v>
          </cell>
          <cell r="B78">
            <v>66</v>
          </cell>
          <cell r="C78" t="str">
            <v>NT</v>
          </cell>
        </row>
        <row r="79">
          <cell r="A79">
            <v>828</v>
          </cell>
          <cell r="B79">
            <v>66</v>
          </cell>
          <cell r="C79" t="str">
            <v>NT</v>
          </cell>
        </row>
        <row r="80">
          <cell r="A80">
            <v>830</v>
          </cell>
          <cell r="B80">
            <v>66</v>
          </cell>
          <cell r="C80" t="str">
            <v>NT</v>
          </cell>
        </row>
        <row r="81">
          <cell r="A81">
            <v>831</v>
          </cell>
          <cell r="B81">
            <v>66</v>
          </cell>
          <cell r="C81" t="str">
            <v>NT</v>
          </cell>
        </row>
        <row r="82">
          <cell r="A82">
            <v>832</v>
          </cell>
          <cell r="B82">
            <v>66</v>
          </cell>
          <cell r="C82" t="str">
            <v>NT</v>
          </cell>
        </row>
        <row r="83">
          <cell r="A83">
            <v>835</v>
          </cell>
          <cell r="B83">
            <v>66</v>
          </cell>
          <cell r="C83" t="str">
            <v>NT</v>
          </cell>
        </row>
        <row r="84">
          <cell r="A84">
            <v>836</v>
          </cell>
          <cell r="B84">
            <v>66</v>
          </cell>
          <cell r="C84" t="str">
            <v>NT</v>
          </cell>
        </row>
        <row r="85">
          <cell r="A85">
            <v>837</v>
          </cell>
          <cell r="B85">
            <v>66</v>
          </cell>
          <cell r="C85" t="str">
            <v>NT</v>
          </cell>
        </row>
        <row r="86">
          <cell r="A86">
            <v>840</v>
          </cell>
          <cell r="B86">
            <v>66</v>
          </cell>
          <cell r="C86" t="str">
            <v>NT</v>
          </cell>
        </row>
        <row r="87">
          <cell r="A87">
            <v>845</v>
          </cell>
          <cell r="B87">
            <v>66</v>
          </cell>
          <cell r="C87" t="str">
            <v>NT</v>
          </cell>
        </row>
        <row r="88">
          <cell r="A88">
            <v>846</v>
          </cell>
          <cell r="B88">
            <v>66</v>
          </cell>
          <cell r="C88" t="str">
            <v>NT</v>
          </cell>
        </row>
        <row r="89">
          <cell r="A89">
            <v>847</v>
          </cell>
          <cell r="B89">
            <v>66</v>
          </cell>
          <cell r="C89" t="str">
            <v>NT</v>
          </cell>
        </row>
        <row r="90">
          <cell r="A90">
            <v>850</v>
          </cell>
          <cell r="B90">
            <v>66</v>
          </cell>
          <cell r="C90" t="str">
            <v>NT</v>
          </cell>
        </row>
        <row r="91">
          <cell r="A91">
            <v>851</v>
          </cell>
          <cell r="B91">
            <v>66</v>
          </cell>
          <cell r="C91" t="str">
            <v>NT</v>
          </cell>
        </row>
        <row r="92">
          <cell r="A92">
            <v>852</v>
          </cell>
          <cell r="B92">
            <v>66</v>
          </cell>
          <cell r="C92" t="str">
            <v>NT</v>
          </cell>
        </row>
        <row r="93">
          <cell r="A93">
            <v>853</v>
          </cell>
          <cell r="B93">
            <v>66</v>
          </cell>
          <cell r="C93" t="str">
            <v>NT</v>
          </cell>
        </row>
        <row r="94">
          <cell r="A94">
            <v>854</v>
          </cell>
          <cell r="B94">
            <v>66</v>
          </cell>
          <cell r="C94" t="str">
            <v>NT</v>
          </cell>
        </row>
        <row r="95">
          <cell r="A95">
            <v>860</v>
          </cell>
          <cell r="B95">
            <v>70</v>
          </cell>
          <cell r="C95" t="str">
            <v>NT</v>
          </cell>
        </row>
        <row r="96">
          <cell r="A96">
            <v>861</v>
          </cell>
          <cell r="B96">
            <v>70</v>
          </cell>
          <cell r="C96" t="str">
            <v>NT</v>
          </cell>
        </row>
        <row r="97">
          <cell r="A97">
            <v>862</v>
          </cell>
          <cell r="B97">
            <v>70</v>
          </cell>
          <cell r="C97" t="str">
            <v>NT</v>
          </cell>
        </row>
        <row r="98">
          <cell r="A98">
            <v>870</v>
          </cell>
          <cell r="B98">
            <v>71</v>
          </cell>
          <cell r="C98" t="str">
            <v>NT</v>
          </cell>
        </row>
        <row r="99">
          <cell r="A99">
            <v>871</v>
          </cell>
          <cell r="B99">
            <v>71</v>
          </cell>
          <cell r="C99" t="str">
            <v>NT</v>
          </cell>
        </row>
        <row r="100">
          <cell r="A100">
            <v>872</v>
          </cell>
          <cell r="B100">
            <v>71</v>
          </cell>
          <cell r="C100" t="str">
            <v>NT</v>
          </cell>
        </row>
        <row r="101">
          <cell r="A101">
            <v>880</v>
          </cell>
          <cell r="B101">
            <v>67</v>
          </cell>
          <cell r="C101" t="str">
            <v>NT</v>
          </cell>
        </row>
        <row r="102">
          <cell r="A102">
            <v>881</v>
          </cell>
          <cell r="B102">
            <v>67</v>
          </cell>
          <cell r="C102" t="str">
            <v>NT</v>
          </cell>
        </row>
        <row r="103">
          <cell r="A103">
            <v>885</v>
          </cell>
          <cell r="B103">
            <v>67</v>
          </cell>
          <cell r="C103" t="str">
            <v>NT</v>
          </cell>
        </row>
        <row r="104">
          <cell r="A104">
            <v>886</v>
          </cell>
          <cell r="B104">
            <v>66</v>
          </cell>
          <cell r="C104" t="str">
            <v>NT</v>
          </cell>
        </row>
        <row r="105">
          <cell r="A105">
            <v>909</v>
          </cell>
          <cell r="B105">
            <v>66</v>
          </cell>
          <cell r="C105" t="str">
            <v>NT</v>
          </cell>
        </row>
        <row r="106">
          <cell r="A106">
            <v>1001</v>
          </cell>
          <cell r="B106">
            <v>63</v>
          </cell>
          <cell r="C106" t="str">
            <v>NSW</v>
          </cell>
        </row>
        <row r="107">
          <cell r="A107">
            <v>1002</v>
          </cell>
          <cell r="B107">
            <v>63</v>
          </cell>
          <cell r="C107" t="str">
            <v>NSW</v>
          </cell>
        </row>
        <row r="108">
          <cell r="A108">
            <v>1003</v>
          </cell>
          <cell r="B108">
            <v>63</v>
          </cell>
          <cell r="C108" t="str">
            <v>NSW</v>
          </cell>
        </row>
        <row r="109">
          <cell r="A109">
            <v>1004</v>
          </cell>
          <cell r="B109">
            <v>63</v>
          </cell>
          <cell r="C109" t="str">
            <v>NSW</v>
          </cell>
        </row>
        <row r="110">
          <cell r="A110">
            <v>1005</v>
          </cell>
          <cell r="B110">
            <v>63</v>
          </cell>
          <cell r="C110" t="str">
            <v>NSW</v>
          </cell>
        </row>
        <row r="111">
          <cell r="A111">
            <v>1006</v>
          </cell>
          <cell r="B111">
            <v>63</v>
          </cell>
          <cell r="C111" t="str">
            <v>NSW</v>
          </cell>
        </row>
        <row r="112">
          <cell r="A112">
            <v>1007</v>
          </cell>
          <cell r="B112">
            <v>63</v>
          </cell>
          <cell r="C112" t="str">
            <v>NSW</v>
          </cell>
        </row>
        <row r="113">
          <cell r="A113">
            <v>1008</v>
          </cell>
          <cell r="B113">
            <v>63</v>
          </cell>
          <cell r="C113" t="str">
            <v>NSW</v>
          </cell>
        </row>
        <row r="114">
          <cell r="A114">
            <v>1009</v>
          </cell>
          <cell r="B114">
            <v>63</v>
          </cell>
          <cell r="C114" t="str">
            <v>NSW</v>
          </cell>
        </row>
        <row r="115">
          <cell r="A115">
            <v>1010</v>
          </cell>
          <cell r="B115">
            <v>63</v>
          </cell>
          <cell r="C115" t="str">
            <v>NSW</v>
          </cell>
        </row>
        <row r="116">
          <cell r="A116">
            <v>1011</v>
          </cell>
          <cell r="B116">
            <v>63</v>
          </cell>
          <cell r="C116" t="str">
            <v>NSW</v>
          </cell>
        </row>
        <row r="117">
          <cell r="A117">
            <v>1012</v>
          </cell>
          <cell r="B117">
            <v>63</v>
          </cell>
          <cell r="C117" t="str">
            <v>NSW</v>
          </cell>
        </row>
        <row r="118">
          <cell r="A118">
            <v>1013</v>
          </cell>
          <cell r="B118">
            <v>63</v>
          </cell>
          <cell r="C118" t="str">
            <v>NSW</v>
          </cell>
        </row>
        <row r="119">
          <cell r="A119">
            <v>1015</v>
          </cell>
          <cell r="B119">
            <v>63</v>
          </cell>
          <cell r="C119" t="str">
            <v>NSW</v>
          </cell>
        </row>
        <row r="120">
          <cell r="A120">
            <v>1016</v>
          </cell>
          <cell r="B120">
            <v>63</v>
          </cell>
          <cell r="C120" t="str">
            <v>NSW</v>
          </cell>
        </row>
        <row r="121">
          <cell r="A121">
            <v>1017</v>
          </cell>
          <cell r="B121">
            <v>63</v>
          </cell>
          <cell r="C121" t="str">
            <v>NSW</v>
          </cell>
        </row>
        <row r="122">
          <cell r="A122">
            <v>1018</v>
          </cell>
          <cell r="B122">
            <v>63</v>
          </cell>
          <cell r="C122" t="str">
            <v>NSW</v>
          </cell>
        </row>
        <row r="123">
          <cell r="A123">
            <v>1019</v>
          </cell>
          <cell r="B123">
            <v>63</v>
          </cell>
          <cell r="C123" t="str">
            <v>NSW</v>
          </cell>
        </row>
        <row r="124">
          <cell r="A124">
            <v>1020</v>
          </cell>
          <cell r="B124">
            <v>63</v>
          </cell>
          <cell r="C124" t="str">
            <v>NSW</v>
          </cell>
        </row>
        <row r="125">
          <cell r="A125">
            <v>1021</v>
          </cell>
          <cell r="B125">
            <v>63</v>
          </cell>
          <cell r="C125" t="str">
            <v>NSW</v>
          </cell>
        </row>
        <row r="126">
          <cell r="A126">
            <v>1022</v>
          </cell>
          <cell r="B126">
            <v>63</v>
          </cell>
          <cell r="C126" t="str">
            <v>NSW</v>
          </cell>
        </row>
        <row r="127">
          <cell r="A127">
            <v>1023</v>
          </cell>
          <cell r="B127">
            <v>63</v>
          </cell>
          <cell r="C127" t="str">
            <v>NSW</v>
          </cell>
        </row>
        <row r="128">
          <cell r="A128">
            <v>1024</v>
          </cell>
          <cell r="B128">
            <v>63</v>
          </cell>
          <cell r="C128" t="str">
            <v>NSW</v>
          </cell>
        </row>
        <row r="129">
          <cell r="A129">
            <v>1025</v>
          </cell>
          <cell r="B129">
            <v>63</v>
          </cell>
          <cell r="C129" t="str">
            <v>NSW</v>
          </cell>
        </row>
        <row r="130">
          <cell r="A130">
            <v>1026</v>
          </cell>
          <cell r="B130">
            <v>63</v>
          </cell>
          <cell r="C130" t="str">
            <v>NSW</v>
          </cell>
        </row>
        <row r="131">
          <cell r="A131">
            <v>1027</v>
          </cell>
          <cell r="B131">
            <v>63</v>
          </cell>
          <cell r="C131" t="str">
            <v>NSW</v>
          </cell>
        </row>
        <row r="132">
          <cell r="A132">
            <v>1028</v>
          </cell>
          <cell r="B132">
            <v>63</v>
          </cell>
          <cell r="C132" t="str">
            <v>NSW</v>
          </cell>
        </row>
        <row r="133">
          <cell r="A133">
            <v>1029</v>
          </cell>
          <cell r="B133">
            <v>63</v>
          </cell>
          <cell r="C133" t="str">
            <v>NSW</v>
          </cell>
        </row>
        <row r="134">
          <cell r="A134">
            <v>1030</v>
          </cell>
          <cell r="B134">
            <v>63</v>
          </cell>
          <cell r="C134" t="str">
            <v>NSW</v>
          </cell>
        </row>
        <row r="135">
          <cell r="A135">
            <v>1031</v>
          </cell>
          <cell r="B135">
            <v>63</v>
          </cell>
          <cell r="C135" t="str">
            <v>NSW</v>
          </cell>
        </row>
        <row r="136">
          <cell r="A136">
            <v>1032</v>
          </cell>
          <cell r="B136">
            <v>63</v>
          </cell>
          <cell r="C136" t="str">
            <v>NSW</v>
          </cell>
        </row>
        <row r="137">
          <cell r="A137">
            <v>1033</v>
          </cell>
          <cell r="B137">
            <v>63</v>
          </cell>
          <cell r="C137" t="str">
            <v>NSW</v>
          </cell>
        </row>
        <row r="138">
          <cell r="A138">
            <v>1034</v>
          </cell>
          <cell r="B138">
            <v>63</v>
          </cell>
          <cell r="C138" t="str">
            <v>NSW</v>
          </cell>
        </row>
        <row r="139">
          <cell r="A139">
            <v>1035</v>
          </cell>
          <cell r="B139">
            <v>63</v>
          </cell>
          <cell r="C139" t="str">
            <v>NSW</v>
          </cell>
        </row>
        <row r="140">
          <cell r="A140">
            <v>1036</v>
          </cell>
          <cell r="B140">
            <v>63</v>
          </cell>
          <cell r="C140" t="str">
            <v>NSW</v>
          </cell>
        </row>
        <row r="141">
          <cell r="A141">
            <v>1037</v>
          </cell>
          <cell r="B141">
            <v>63</v>
          </cell>
          <cell r="C141" t="str">
            <v>NSW</v>
          </cell>
        </row>
        <row r="142">
          <cell r="A142">
            <v>1038</v>
          </cell>
          <cell r="B142">
            <v>63</v>
          </cell>
          <cell r="C142" t="str">
            <v>NSW</v>
          </cell>
        </row>
        <row r="143">
          <cell r="A143">
            <v>1039</v>
          </cell>
          <cell r="B143">
            <v>63</v>
          </cell>
          <cell r="C143" t="str">
            <v>NSW</v>
          </cell>
        </row>
        <row r="144">
          <cell r="A144">
            <v>1040</v>
          </cell>
          <cell r="B144">
            <v>63</v>
          </cell>
          <cell r="C144" t="str">
            <v>NSW</v>
          </cell>
        </row>
        <row r="145">
          <cell r="A145">
            <v>1041</v>
          </cell>
          <cell r="B145">
            <v>63</v>
          </cell>
          <cell r="C145" t="str">
            <v>NSW</v>
          </cell>
        </row>
        <row r="146">
          <cell r="A146">
            <v>1042</v>
          </cell>
          <cell r="B146">
            <v>63</v>
          </cell>
          <cell r="C146" t="str">
            <v>NSW</v>
          </cell>
        </row>
        <row r="147">
          <cell r="A147">
            <v>1043</v>
          </cell>
          <cell r="B147">
            <v>63</v>
          </cell>
          <cell r="C147" t="str">
            <v>NSW</v>
          </cell>
        </row>
        <row r="148">
          <cell r="A148">
            <v>1044</v>
          </cell>
          <cell r="B148">
            <v>63</v>
          </cell>
          <cell r="C148" t="str">
            <v>NSW</v>
          </cell>
        </row>
        <row r="149">
          <cell r="A149">
            <v>1045</v>
          </cell>
          <cell r="B149">
            <v>63</v>
          </cell>
          <cell r="C149" t="str">
            <v>NSW</v>
          </cell>
        </row>
        <row r="150">
          <cell r="A150">
            <v>1046</v>
          </cell>
          <cell r="B150">
            <v>63</v>
          </cell>
          <cell r="C150" t="str">
            <v>NSW</v>
          </cell>
        </row>
        <row r="151">
          <cell r="A151">
            <v>1047</v>
          </cell>
          <cell r="B151">
            <v>63</v>
          </cell>
          <cell r="C151" t="str">
            <v>NSW</v>
          </cell>
        </row>
        <row r="152">
          <cell r="A152">
            <v>1048</v>
          </cell>
          <cell r="B152">
            <v>63</v>
          </cell>
          <cell r="C152" t="str">
            <v>NSW</v>
          </cell>
        </row>
        <row r="153">
          <cell r="A153">
            <v>1049</v>
          </cell>
          <cell r="B153">
            <v>63</v>
          </cell>
          <cell r="C153" t="str">
            <v>NSW</v>
          </cell>
        </row>
        <row r="154">
          <cell r="A154">
            <v>1050</v>
          </cell>
          <cell r="B154">
            <v>63</v>
          </cell>
          <cell r="C154" t="str">
            <v>NSW</v>
          </cell>
        </row>
        <row r="155">
          <cell r="A155">
            <v>1051</v>
          </cell>
          <cell r="B155">
            <v>63</v>
          </cell>
          <cell r="C155" t="str">
            <v>NSW</v>
          </cell>
        </row>
        <row r="156">
          <cell r="A156">
            <v>1052</v>
          </cell>
          <cell r="B156">
            <v>63</v>
          </cell>
          <cell r="C156" t="str">
            <v>NSW</v>
          </cell>
        </row>
        <row r="157">
          <cell r="A157">
            <v>1053</v>
          </cell>
          <cell r="B157">
            <v>63</v>
          </cell>
          <cell r="C157" t="str">
            <v>NSW</v>
          </cell>
        </row>
        <row r="158">
          <cell r="A158">
            <v>1054</v>
          </cell>
          <cell r="B158">
            <v>63</v>
          </cell>
          <cell r="C158" t="str">
            <v>NSW</v>
          </cell>
        </row>
        <row r="159">
          <cell r="A159">
            <v>1055</v>
          </cell>
          <cell r="B159">
            <v>63</v>
          </cell>
          <cell r="C159" t="str">
            <v>NSW</v>
          </cell>
        </row>
        <row r="160">
          <cell r="A160">
            <v>1056</v>
          </cell>
          <cell r="B160">
            <v>63</v>
          </cell>
          <cell r="C160" t="str">
            <v>NSW</v>
          </cell>
        </row>
        <row r="161">
          <cell r="A161">
            <v>1057</v>
          </cell>
          <cell r="B161">
            <v>63</v>
          </cell>
          <cell r="C161" t="str">
            <v>NSW</v>
          </cell>
        </row>
        <row r="162">
          <cell r="A162">
            <v>1058</v>
          </cell>
          <cell r="B162">
            <v>63</v>
          </cell>
          <cell r="C162" t="str">
            <v>NSW</v>
          </cell>
        </row>
        <row r="163">
          <cell r="A163">
            <v>1059</v>
          </cell>
          <cell r="B163">
            <v>63</v>
          </cell>
          <cell r="C163" t="str">
            <v>NSW</v>
          </cell>
        </row>
        <row r="164">
          <cell r="A164">
            <v>1060</v>
          </cell>
          <cell r="B164">
            <v>63</v>
          </cell>
          <cell r="C164" t="str">
            <v>NSW</v>
          </cell>
        </row>
        <row r="165">
          <cell r="A165">
            <v>1061</v>
          </cell>
          <cell r="B165">
            <v>63</v>
          </cell>
          <cell r="C165" t="str">
            <v>NSW</v>
          </cell>
        </row>
        <row r="166">
          <cell r="A166">
            <v>1062</v>
          </cell>
          <cell r="B166">
            <v>63</v>
          </cell>
          <cell r="C166" t="str">
            <v>NSW</v>
          </cell>
        </row>
        <row r="167">
          <cell r="A167">
            <v>1063</v>
          </cell>
          <cell r="B167">
            <v>63</v>
          </cell>
          <cell r="C167" t="str">
            <v>NSW</v>
          </cell>
        </row>
        <row r="168">
          <cell r="A168">
            <v>1064</v>
          </cell>
          <cell r="B168">
            <v>63</v>
          </cell>
          <cell r="C168" t="str">
            <v>NSW</v>
          </cell>
        </row>
        <row r="169">
          <cell r="A169">
            <v>1065</v>
          </cell>
          <cell r="B169">
            <v>63</v>
          </cell>
          <cell r="C169" t="str">
            <v>NSW</v>
          </cell>
        </row>
        <row r="170">
          <cell r="A170">
            <v>1066</v>
          </cell>
          <cell r="B170">
            <v>63</v>
          </cell>
          <cell r="C170" t="str">
            <v>NSW</v>
          </cell>
        </row>
        <row r="171">
          <cell r="A171">
            <v>1067</v>
          </cell>
          <cell r="B171">
            <v>63</v>
          </cell>
          <cell r="C171" t="str">
            <v>NSW</v>
          </cell>
        </row>
        <row r="172">
          <cell r="A172">
            <v>1068</v>
          </cell>
          <cell r="B172">
            <v>63</v>
          </cell>
          <cell r="C172" t="str">
            <v>NSW</v>
          </cell>
        </row>
        <row r="173">
          <cell r="A173">
            <v>1069</v>
          </cell>
          <cell r="B173">
            <v>63</v>
          </cell>
          <cell r="C173" t="str">
            <v>NSW</v>
          </cell>
        </row>
        <row r="174">
          <cell r="A174">
            <v>1070</v>
          </cell>
          <cell r="B174">
            <v>63</v>
          </cell>
          <cell r="C174" t="str">
            <v>NSW</v>
          </cell>
        </row>
        <row r="175">
          <cell r="A175">
            <v>1071</v>
          </cell>
          <cell r="B175">
            <v>63</v>
          </cell>
          <cell r="C175" t="str">
            <v>NSW</v>
          </cell>
        </row>
        <row r="176">
          <cell r="A176">
            <v>1072</v>
          </cell>
          <cell r="B176">
            <v>63</v>
          </cell>
          <cell r="C176" t="str">
            <v>NSW</v>
          </cell>
        </row>
        <row r="177">
          <cell r="A177">
            <v>1073</v>
          </cell>
          <cell r="B177">
            <v>63</v>
          </cell>
          <cell r="C177" t="str">
            <v>NSW</v>
          </cell>
        </row>
        <row r="178">
          <cell r="A178">
            <v>1074</v>
          </cell>
          <cell r="B178">
            <v>63</v>
          </cell>
          <cell r="C178" t="str">
            <v>NSW</v>
          </cell>
        </row>
        <row r="179">
          <cell r="A179">
            <v>1075</v>
          </cell>
          <cell r="B179">
            <v>63</v>
          </cell>
          <cell r="C179" t="str">
            <v>NSW</v>
          </cell>
        </row>
        <row r="180">
          <cell r="A180">
            <v>1076</v>
          </cell>
          <cell r="B180">
            <v>63</v>
          </cell>
          <cell r="C180" t="str">
            <v>NSW</v>
          </cell>
        </row>
        <row r="181">
          <cell r="A181">
            <v>1077</v>
          </cell>
          <cell r="B181">
            <v>63</v>
          </cell>
          <cell r="C181" t="str">
            <v>NSW</v>
          </cell>
        </row>
        <row r="182">
          <cell r="A182">
            <v>1078</v>
          </cell>
          <cell r="B182">
            <v>63</v>
          </cell>
          <cell r="C182" t="str">
            <v>NSW</v>
          </cell>
        </row>
        <row r="183">
          <cell r="A183">
            <v>1079</v>
          </cell>
          <cell r="B183">
            <v>63</v>
          </cell>
          <cell r="C183" t="str">
            <v>NSW</v>
          </cell>
        </row>
        <row r="184">
          <cell r="A184">
            <v>1080</v>
          </cell>
          <cell r="B184">
            <v>63</v>
          </cell>
          <cell r="C184" t="str">
            <v>NSW</v>
          </cell>
        </row>
        <row r="185">
          <cell r="A185">
            <v>1081</v>
          </cell>
          <cell r="B185">
            <v>63</v>
          </cell>
          <cell r="C185" t="str">
            <v>NSW</v>
          </cell>
        </row>
        <row r="186">
          <cell r="A186">
            <v>1082</v>
          </cell>
          <cell r="B186">
            <v>63</v>
          </cell>
          <cell r="C186" t="str">
            <v>NSW</v>
          </cell>
        </row>
        <row r="187">
          <cell r="A187">
            <v>1083</v>
          </cell>
          <cell r="B187">
            <v>63</v>
          </cell>
          <cell r="C187" t="str">
            <v>NSW</v>
          </cell>
        </row>
        <row r="188">
          <cell r="A188">
            <v>1084</v>
          </cell>
          <cell r="B188">
            <v>63</v>
          </cell>
          <cell r="C188" t="str">
            <v>NSW</v>
          </cell>
        </row>
        <row r="189">
          <cell r="A189">
            <v>1085</v>
          </cell>
          <cell r="B189">
            <v>63</v>
          </cell>
          <cell r="C189" t="str">
            <v>NSW</v>
          </cell>
        </row>
        <row r="190">
          <cell r="A190">
            <v>1086</v>
          </cell>
          <cell r="B190">
            <v>63</v>
          </cell>
          <cell r="C190" t="str">
            <v>NSW</v>
          </cell>
        </row>
        <row r="191">
          <cell r="A191">
            <v>1087</v>
          </cell>
          <cell r="B191">
            <v>63</v>
          </cell>
          <cell r="C191" t="str">
            <v>NSW</v>
          </cell>
        </row>
        <row r="192">
          <cell r="A192">
            <v>1088</v>
          </cell>
          <cell r="B192">
            <v>63</v>
          </cell>
          <cell r="C192" t="str">
            <v>NSW</v>
          </cell>
        </row>
        <row r="193">
          <cell r="A193">
            <v>1089</v>
          </cell>
          <cell r="B193">
            <v>63</v>
          </cell>
          <cell r="C193" t="str">
            <v>NSW</v>
          </cell>
        </row>
        <row r="194">
          <cell r="A194">
            <v>1090</v>
          </cell>
          <cell r="B194">
            <v>63</v>
          </cell>
          <cell r="C194" t="str">
            <v>NSW</v>
          </cell>
        </row>
        <row r="195">
          <cell r="A195">
            <v>1091</v>
          </cell>
          <cell r="B195">
            <v>63</v>
          </cell>
          <cell r="C195" t="str">
            <v>NSW</v>
          </cell>
        </row>
        <row r="196">
          <cell r="A196">
            <v>1092</v>
          </cell>
          <cell r="B196">
            <v>63</v>
          </cell>
          <cell r="C196" t="str">
            <v>NSW</v>
          </cell>
        </row>
        <row r="197">
          <cell r="A197">
            <v>1093</v>
          </cell>
          <cell r="B197">
            <v>63</v>
          </cell>
          <cell r="C197" t="str">
            <v>NSW</v>
          </cell>
        </row>
        <row r="198">
          <cell r="A198">
            <v>1094</v>
          </cell>
          <cell r="B198">
            <v>63</v>
          </cell>
          <cell r="C198" t="str">
            <v>NSW</v>
          </cell>
        </row>
        <row r="199">
          <cell r="A199">
            <v>1095</v>
          </cell>
          <cell r="B199">
            <v>63</v>
          </cell>
          <cell r="C199" t="str">
            <v>NSW</v>
          </cell>
        </row>
        <row r="200">
          <cell r="A200">
            <v>1096</v>
          </cell>
          <cell r="B200">
            <v>63</v>
          </cell>
          <cell r="C200" t="str">
            <v>NSW</v>
          </cell>
        </row>
        <row r="201">
          <cell r="A201">
            <v>1097</v>
          </cell>
          <cell r="B201">
            <v>63</v>
          </cell>
          <cell r="C201" t="str">
            <v>NSW</v>
          </cell>
        </row>
        <row r="202">
          <cell r="A202">
            <v>1098</v>
          </cell>
          <cell r="B202">
            <v>63</v>
          </cell>
          <cell r="C202" t="str">
            <v>NSW</v>
          </cell>
        </row>
        <row r="203">
          <cell r="A203">
            <v>1099</v>
          </cell>
          <cell r="B203">
            <v>63</v>
          </cell>
          <cell r="C203" t="str">
            <v>NSW</v>
          </cell>
        </row>
        <row r="204">
          <cell r="A204">
            <v>1100</v>
          </cell>
          <cell r="B204">
            <v>63</v>
          </cell>
          <cell r="C204" t="str">
            <v>NSW</v>
          </cell>
        </row>
        <row r="205">
          <cell r="A205">
            <v>1101</v>
          </cell>
          <cell r="B205">
            <v>63</v>
          </cell>
          <cell r="C205" t="str">
            <v>NSW</v>
          </cell>
        </row>
        <row r="206">
          <cell r="A206">
            <v>1102</v>
          </cell>
          <cell r="B206">
            <v>63</v>
          </cell>
          <cell r="C206" t="str">
            <v>NSW</v>
          </cell>
        </row>
        <row r="207">
          <cell r="A207">
            <v>1103</v>
          </cell>
          <cell r="B207">
            <v>63</v>
          </cell>
          <cell r="C207" t="str">
            <v>NSW</v>
          </cell>
        </row>
        <row r="208">
          <cell r="A208">
            <v>1104</v>
          </cell>
          <cell r="B208">
            <v>63</v>
          </cell>
          <cell r="C208" t="str">
            <v>NSW</v>
          </cell>
        </row>
        <row r="209">
          <cell r="A209">
            <v>1105</v>
          </cell>
          <cell r="B209">
            <v>63</v>
          </cell>
          <cell r="C209" t="str">
            <v>NSW</v>
          </cell>
        </row>
        <row r="210">
          <cell r="A210">
            <v>1106</v>
          </cell>
          <cell r="B210">
            <v>63</v>
          </cell>
          <cell r="C210" t="str">
            <v>NSW</v>
          </cell>
        </row>
        <row r="211">
          <cell r="A211">
            <v>1107</v>
          </cell>
          <cell r="B211">
            <v>63</v>
          </cell>
          <cell r="C211" t="str">
            <v>NSW</v>
          </cell>
        </row>
        <row r="212">
          <cell r="A212">
            <v>1108</v>
          </cell>
          <cell r="B212">
            <v>63</v>
          </cell>
          <cell r="C212" t="str">
            <v>NSW</v>
          </cell>
        </row>
        <row r="213">
          <cell r="A213">
            <v>1109</v>
          </cell>
          <cell r="B213">
            <v>63</v>
          </cell>
          <cell r="C213" t="str">
            <v>NSW</v>
          </cell>
        </row>
        <row r="214">
          <cell r="A214">
            <v>1110</v>
          </cell>
          <cell r="B214">
            <v>63</v>
          </cell>
          <cell r="C214" t="str">
            <v>NSW</v>
          </cell>
        </row>
        <row r="215">
          <cell r="A215">
            <v>1112</v>
          </cell>
          <cell r="B215">
            <v>63</v>
          </cell>
          <cell r="C215" t="str">
            <v>NSW</v>
          </cell>
        </row>
        <row r="216">
          <cell r="A216">
            <v>1113</v>
          </cell>
          <cell r="B216">
            <v>63</v>
          </cell>
          <cell r="C216" t="str">
            <v>NSW</v>
          </cell>
        </row>
        <row r="217">
          <cell r="A217">
            <v>1114</v>
          </cell>
          <cell r="B217">
            <v>63</v>
          </cell>
          <cell r="C217" t="str">
            <v>NSW</v>
          </cell>
        </row>
        <row r="218">
          <cell r="A218">
            <v>1115</v>
          </cell>
          <cell r="B218">
            <v>63</v>
          </cell>
          <cell r="C218" t="str">
            <v>NSW</v>
          </cell>
        </row>
        <row r="219">
          <cell r="A219">
            <v>1116</v>
          </cell>
          <cell r="B219">
            <v>63</v>
          </cell>
          <cell r="C219" t="str">
            <v>NSW</v>
          </cell>
        </row>
        <row r="220">
          <cell r="A220">
            <v>1118</v>
          </cell>
          <cell r="B220">
            <v>63</v>
          </cell>
          <cell r="C220" t="str">
            <v>NSW</v>
          </cell>
        </row>
        <row r="221">
          <cell r="A221">
            <v>1119</v>
          </cell>
          <cell r="B221">
            <v>63</v>
          </cell>
          <cell r="C221" t="str">
            <v>NSW</v>
          </cell>
        </row>
        <row r="222">
          <cell r="A222">
            <v>1120</v>
          </cell>
          <cell r="B222">
            <v>63</v>
          </cell>
          <cell r="C222" t="str">
            <v>NSW</v>
          </cell>
        </row>
        <row r="223">
          <cell r="A223">
            <v>1121</v>
          </cell>
          <cell r="B223">
            <v>63</v>
          </cell>
          <cell r="C223" t="str">
            <v>NSW</v>
          </cell>
        </row>
        <row r="224">
          <cell r="A224">
            <v>1122</v>
          </cell>
          <cell r="B224">
            <v>63</v>
          </cell>
          <cell r="C224" t="str">
            <v>NSW</v>
          </cell>
        </row>
        <row r="225">
          <cell r="A225">
            <v>1123</v>
          </cell>
          <cell r="B225">
            <v>63</v>
          </cell>
          <cell r="C225" t="str">
            <v>NSW</v>
          </cell>
        </row>
        <row r="226">
          <cell r="A226">
            <v>1124</v>
          </cell>
          <cell r="B226">
            <v>63</v>
          </cell>
          <cell r="C226" t="str">
            <v>NSW</v>
          </cell>
        </row>
        <row r="227">
          <cell r="A227">
            <v>1125</v>
          </cell>
          <cell r="B227">
            <v>63</v>
          </cell>
          <cell r="C227" t="str">
            <v>NSW</v>
          </cell>
        </row>
        <row r="228">
          <cell r="A228">
            <v>1126</v>
          </cell>
          <cell r="B228">
            <v>63</v>
          </cell>
          <cell r="C228" t="str">
            <v>NSW</v>
          </cell>
        </row>
        <row r="229">
          <cell r="A229">
            <v>1127</v>
          </cell>
          <cell r="B229">
            <v>63</v>
          </cell>
          <cell r="C229" t="str">
            <v>NSW</v>
          </cell>
        </row>
        <row r="230">
          <cell r="A230">
            <v>1128</v>
          </cell>
          <cell r="B230">
            <v>63</v>
          </cell>
          <cell r="C230" t="str">
            <v>NSW</v>
          </cell>
        </row>
        <row r="231">
          <cell r="A231">
            <v>1129</v>
          </cell>
          <cell r="B231">
            <v>63</v>
          </cell>
          <cell r="C231" t="str">
            <v>NSW</v>
          </cell>
        </row>
        <row r="232">
          <cell r="A232">
            <v>1130</v>
          </cell>
          <cell r="B232">
            <v>63</v>
          </cell>
          <cell r="C232" t="str">
            <v>NSW</v>
          </cell>
        </row>
        <row r="233">
          <cell r="A233">
            <v>1131</v>
          </cell>
          <cell r="B233">
            <v>63</v>
          </cell>
          <cell r="C233" t="str">
            <v>NSW</v>
          </cell>
        </row>
        <row r="234">
          <cell r="A234">
            <v>1132</v>
          </cell>
          <cell r="B234">
            <v>63</v>
          </cell>
          <cell r="C234" t="str">
            <v>NSW</v>
          </cell>
        </row>
        <row r="235">
          <cell r="A235">
            <v>1133</v>
          </cell>
          <cell r="B235">
            <v>63</v>
          </cell>
          <cell r="C235" t="str">
            <v>NSW</v>
          </cell>
        </row>
        <row r="236">
          <cell r="A236">
            <v>1134</v>
          </cell>
          <cell r="B236">
            <v>63</v>
          </cell>
          <cell r="C236" t="str">
            <v>NSW</v>
          </cell>
        </row>
        <row r="237">
          <cell r="A237">
            <v>1135</v>
          </cell>
          <cell r="B237">
            <v>63</v>
          </cell>
          <cell r="C237" t="str">
            <v>NSW</v>
          </cell>
        </row>
        <row r="238">
          <cell r="A238">
            <v>1136</v>
          </cell>
          <cell r="B238">
            <v>63</v>
          </cell>
          <cell r="C238" t="str">
            <v>NSW</v>
          </cell>
        </row>
        <row r="239">
          <cell r="A239">
            <v>1137</v>
          </cell>
          <cell r="B239">
            <v>63</v>
          </cell>
          <cell r="C239" t="str">
            <v>NSW</v>
          </cell>
        </row>
        <row r="240">
          <cell r="A240">
            <v>1138</v>
          </cell>
          <cell r="B240">
            <v>63</v>
          </cell>
          <cell r="C240" t="str">
            <v>NSW</v>
          </cell>
        </row>
        <row r="241">
          <cell r="A241">
            <v>1139</v>
          </cell>
          <cell r="B241">
            <v>63</v>
          </cell>
          <cell r="C241" t="str">
            <v>NSW</v>
          </cell>
        </row>
        <row r="242">
          <cell r="A242">
            <v>1140</v>
          </cell>
          <cell r="B242">
            <v>63</v>
          </cell>
          <cell r="C242" t="str">
            <v>NSW</v>
          </cell>
        </row>
        <row r="243">
          <cell r="A243">
            <v>1141</v>
          </cell>
          <cell r="B243">
            <v>63</v>
          </cell>
          <cell r="C243" t="str">
            <v>NSW</v>
          </cell>
        </row>
        <row r="244">
          <cell r="A244">
            <v>1142</v>
          </cell>
          <cell r="B244">
            <v>63</v>
          </cell>
          <cell r="C244" t="str">
            <v>NSW</v>
          </cell>
        </row>
        <row r="245">
          <cell r="A245">
            <v>1143</v>
          </cell>
          <cell r="B245">
            <v>63</v>
          </cell>
          <cell r="C245" t="str">
            <v>NSW</v>
          </cell>
        </row>
        <row r="246">
          <cell r="A246">
            <v>1144</v>
          </cell>
          <cell r="B246">
            <v>63</v>
          </cell>
          <cell r="C246" t="str">
            <v>NSW</v>
          </cell>
        </row>
        <row r="247">
          <cell r="A247">
            <v>1145</v>
          </cell>
          <cell r="B247">
            <v>63</v>
          </cell>
          <cell r="C247" t="str">
            <v>NSW</v>
          </cell>
        </row>
        <row r="248">
          <cell r="A248">
            <v>1146</v>
          </cell>
          <cell r="B248">
            <v>63</v>
          </cell>
          <cell r="C248" t="str">
            <v>NSW</v>
          </cell>
        </row>
        <row r="249">
          <cell r="A249">
            <v>1147</v>
          </cell>
          <cell r="B249">
            <v>63</v>
          </cell>
          <cell r="C249" t="str">
            <v>NSW</v>
          </cell>
        </row>
        <row r="250">
          <cell r="A250">
            <v>1148</v>
          </cell>
          <cell r="B250">
            <v>63</v>
          </cell>
          <cell r="C250" t="str">
            <v>NSW</v>
          </cell>
        </row>
        <row r="251">
          <cell r="A251">
            <v>1149</v>
          </cell>
          <cell r="B251">
            <v>63</v>
          </cell>
          <cell r="C251" t="str">
            <v>NSW</v>
          </cell>
        </row>
        <row r="252">
          <cell r="A252">
            <v>1150</v>
          </cell>
          <cell r="B252">
            <v>63</v>
          </cell>
          <cell r="C252" t="str">
            <v>NSW</v>
          </cell>
        </row>
        <row r="253">
          <cell r="A253">
            <v>1151</v>
          </cell>
          <cell r="B253">
            <v>63</v>
          </cell>
          <cell r="C253" t="str">
            <v>NSW</v>
          </cell>
        </row>
        <row r="254">
          <cell r="A254">
            <v>1152</v>
          </cell>
          <cell r="B254">
            <v>63</v>
          </cell>
          <cell r="C254" t="str">
            <v>NSW</v>
          </cell>
        </row>
        <row r="255">
          <cell r="A255">
            <v>1153</v>
          </cell>
          <cell r="B255">
            <v>63</v>
          </cell>
          <cell r="C255" t="str">
            <v>NSW</v>
          </cell>
        </row>
        <row r="256">
          <cell r="A256">
            <v>1154</v>
          </cell>
          <cell r="B256">
            <v>63</v>
          </cell>
          <cell r="C256" t="str">
            <v>NSW</v>
          </cell>
        </row>
        <row r="257">
          <cell r="A257">
            <v>1155</v>
          </cell>
          <cell r="B257">
            <v>63</v>
          </cell>
          <cell r="C257" t="str">
            <v>NSW</v>
          </cell>
        </row>
        <row r="258">
          <cell r="A258">
            <v>1156</v>
          </cell>
          <cell r="B258">
            <v>63</v>
          </cell>
          <cell r="C258" t="str">
            <v>NSW</v>
          </cell>
        </row>
        <row r="259">
          <cell r="A259">
            <v>1157</v>
          </cell>
          <cell r="B259">
            <v>63</v>
          </cell>
          <cell r="C259" t="str">
            <v>NSW</v>
          </cell>
        </row>
        <row r="260">
          <cell r="A260">
            <v>1158</v>
          </cell>
          <cell r="B260">
            <v>63</v>
          </cell>
          <cell r="C260" t="str">
            <v>NSW</v>
          </cell>
        </row>
        <row r="261">
          <cell r="A261">
            <v>1159</v>
          </cell>
          <cell r="B261">
            <v>63</v>
          </cell>
          <cell r="C261" t="str">
            <v>NSW</v>
          </cell>
        </row>
        <row r="262">
          <cell r="A262">
            <v>1160</v>
          </cell>
          <cell r="B262">
            <v>63</v>
          </cell>
          <cell r="C262" t="str">
            <v>NSW</v>
          </cell>
        </row>
        <row r="263">
          <cell r="A263">
            <v>1161</v>
          </cell>
          <cell r="B263">
            <v>63</v>
          </cell>
          <cell r="C263" t="str">
            <v>NSW</v>
          </cell>
        </row>
        <row r="264">
          <cell r="A264">
            <v>1162</v>
          </cell>
          <cell r="B264">
            <v>63</v>
          </cell>
          <cell r="C264" t="str">
            <v>NSW</v>
          </cell>
        </row>
        <row r="265">
          <cell r="A265">
            <v>1163</v>
          </cell>
          <cell r="B265">
            <v>63</v>
          </cell>
          <cell r="C265" t="str">
            <v>NSW</v>
          </cell>
        </row>
        <row r="266">
          <cell r="A266">
            <v>1164</v>
          </cell>
          <cell r="B266">
            <v>63</v>
          </cell>
          <cell r="C266" t="str">
            <v>NSW</v>
          </cell>
        </row>
        <row r="267">
          <cell r="A267">
            <v>1165</v>
          </cell>
          <cell r="B267">
            <v>63</v>
          </cell>
          <cell r="C267" t="str">
            <v>NSW</v>
          </cell>
        </row>
        <row r="268">
          <cell r="A268">
            <v>1166</v>
          </cell>
          <cell r="B268">
            <v>63</v>
          </cell>
          <cell r="C268" t="str">
            <v>NSW</v>
          </cell>
        </row>
        <row r="269">
          <cell r="A269">
            <v>1167</v>
          </cell>
          <cell r="B269">
            <v>63</v>
          </cell>
          <cell r="C269" t="str">
            <v>NSW</v>
          </cell>
        </row>
        <row r="270">
          <cell r="A270">
            <v>1168</v>
          </cell>
          <cell r="B270">
            <v>63</v>
          </cell>
          <cell r="C270" t="str">
            <v>NSW</v>
          </cell>
        </row>
        <row r="271">
          <cell r="A271">
            <v>1169</v>
          </cell>
          <cell r="B271">
            <v>63</v>
          </cell>
          <cell r="C271" t="str">
            <v>NSW</v>
          </cell>
        </row>
        <row r="272">
          <cell r="A272">
            <v>1170</v>
          </cell>
          <cell r="B272">
            <v>63</v>
          </cell>
          <cell r="C272" t="str">
            <v>NSW</v>
          </cell>
        </row>
        <row r="273">
          <cell r="A273">
            <v>1171</v>
          </cell>
          <cell r="B273">
            <v>63</v>
          </cell>
          <cell r="C273" t="str">
            <v>NSW</v>
          </cell>
        </row>
        <row r="274">
          <cell r="A274">
            <v>1172</v>
          </cell>
          <cell r="B274">
            <v>63</v>
          </cell>
          <cell r="C274" t="str">
            <v>NSW</v>
          </cell>
        </row>
        <row r="275">
          <cell r="A275">
            <v>1173</v>
          </cell>
          <cell r="B275">
            <v>63</v>
          </cell>
          <cell r="C275" t="str">
            <v>NSW</v>
          </cell>
        </row>
        <row r="276">
          <cell r="A276">
            <v>1174</v>
          </cell>
          <cell r="B276">
            <v>63</v>
          </cell>
          <cell r="C276" t="str">
            <v>NSW</v>
          </cell>
        </row>
        <row r="277">
          <cell r="A277">
            <v>1175</v>
          </cell>
          <cell r="B277">
            <v>63</v>
          </cell>
          <cell r="C277" t="str">
            <v>NSW</v>
          </cell>
        </row>
        <row r="278">
          <cell r="A278">
            <v>1176</v>
          </cell>
          <cell r="B278">
            <v>63</v>
          </cell>
          <cell r="C278" t="str">
            <v>NSW</v>
          </cell>
        </row>
        <row r="279">
          <cell r="A279">
            <v>1177</v>
          </cell>
          <cell r="B279">
            <v>63</v>
          </cell>
          <cell r="C279" t="str">
            <v>NSW</v>
          </cell>
        </row>
        <row r="280">
          <cell r="A280">
            <v>1178</v>
          </cell>
          <cell r="B280">
            <v>63</v>
          </cell>
          <cell r="C280" t="str">
            <v>NSW</v>
          </cell>
        </row>
        <row r="281">
          <cell r="A281">
            <v>1179</v>
          </cell>
          <cell r="B281">
            <v>63</v>
          </cell>
          <cell r="C281" t="str">
            <v>NSW</v>
          </cell>
        </row>
        <row r="282">
          <cell r="A282">
            <v>1180</v>
          </cell>
          <cell r="B282">
            <v>63</v>
          </cell>
          <cell r="C282" t="str">
            <v>NSW</v>
          </cell>
        </row>
        <row r="283">
          <cell r="A283">
            <v>1181</v>
          </cell>
          <cell r="B283">
            <v>63</v>
          </cell>
          <cell r="C283" t="str">
            <v>NSW</v>
          </cell>
        </row>
        <row r="284">
          <cell r="A284">
            <v>1182</v>
          </cell>
          <cell r="B284">
            <v>63</v>
          </cell>
          <cell r="C284" t="str">
            <v>NSW</v>
          </cell>
        </row>
        <row r="285">
          <cell r="A285">
            <v>1183</v>
          </cell>
          <cell r="B285">
            <v>63</v>
          </cell>
          <cell r="C285" t="str">
            <v>NSW</v>
          </cell>
        </row>
        <row r="286">
          <cell r="A286">
            <v>1184</v>
          </cell>
          <cell r="B286">
            <v>63</v>
          </cell>
          <cell r="C286" t="str">
            <v>NSW</v>
          </cell>
        </row>
        <row r="287">
          <cell r="A287">
            <v>1185</v>
          </cell>
          <cell r="B287">
            <v>63</v>
          </cell>
          <cell r="C287" t="str">
            <v>NSW</v>
          </cell>
        </row>
        <row r="288">
          <cell r="A288">
            <v>1186</v>
          </cell>
          <cell r="B288">
            <v>63</v>
          </cell>
          <cell r="C288" t="str">
            <v>NSW</v>
          </cell>
        </row>
        <row r="289">
          <cell r="A289">
            <v>1187</v>
          </cell>
          <cell r="B289">
            <v>63</v>
          </cell>
          <cell r="C289" t="str">
            <v>NSW</v>
          </cell>
        </row>
        <row r="290">
          <cell r="A290">
            <v>1188</v>
          </cell>
          <cell r="B290">
            <v>63</v>
          </cell>
          <cell r="C290" t="str">
            <v>NSW</v>
          </cell>
        </row>
        <row r="291">
          <cell r="A291">
            <v>1189</v>
          </cell>
          <cell r="B291">
            <v>63</v>
          </cell>
          <cell r="C291" t="str">
            <v>NSW</v>
          </cell>
        </row>
        <row r="292">
          <cell r="A292">
            <v>1190</v>
          </cell>
          <cell r="B292">
            <v>63</v>
          </cell>
          <cell r="C292" t="str">
            <v>NSW</v>
          </cell>
        </row>
        <row r="293">
          <cell r="A293">
            <v>1191</v>
          </cell>
          <cell r="B293">
            <v>63</v>
          </cell>
          <cell r="C293" t="str">
            <v>NSW</v>
          </cell>
        </row>
        <row r="294">
          <cell r="A294">
            <v>1192</v>
          </cell>
          <cell r="B294">
            <v>63</v>
          </cell>
          <cell r="C294" t="str">
            <v>NSW</v>
          </cell>
        </row>
        <row r="295">
          <cell r="A295">
            <v>1193</v>
          </cell>
          <cell r="B295">
            <v>63</v>
          </cell>
          <cell r="C295" t="str">
            <v>NSW</v>
          </cell>
        </row>
        <row r="296">
          <cell r="A296">
            <v>1194</v>
          </cell>
          <cell r="B296">
            <v>63</v>
          </cell>
          <cell r="C296" t="str">
            <v>NSW</v>
          </cell>
        </row>
        <row r="297">
          <cell r="A297">
            <v>1195</v>
          </cell>
          <cell r="B297">
            <v>63</v>
          </cell>
          <cell r="C297" t="str">
            <v>NSW</v>
          </cell>
        </row>
        <row r="298">
          <cell r="A298">
            <v>1196</v>
          </cell>
          <cell r="B298">
            <v>63</v>
          </cell>
          <cell r="C298" t="str">
            <v>NSW</v>
          </cell>
        </row>
        <row r="299">
          <cell r="A299">
            <v>1197</v>
          </cell>
          <cell r="B299">
            <v>63</v>
          </cell>
          <cell r="C299" t="str">
            <v>NSW</v>
          </cell>
        </row>
        <row r="300">
          <cell r="A300">
            <v>1198</v>
          </cell>
          <cell r="B300">
            <v>63</v>
          </cell>
          <cell r="C300" t="str">
            <v>NSW</v>
          </cell>
        </row>
        <row r="301">
          <cell r="A301">
            <v>1199</v>
          </cell>
          <cell r="B301">
            <v>63</v>
          </cell>
          <cell r="C301" t="str">
            <v>NSW</v>
          </cell>
        </row>
        <row r="302">
          <cell r="A302">
            <v>1200</v>
          </cell>
          <cell r="B302">
            <v>63</v>
          </cell>
          <cell r="C302" t="str">
            <v>NSW</v>
          </cell>
        </row>
        <row r="303">
          <cell r="A303">
            <v>1201</v>
          </cell>
          <cell r="B303">
            <v>63</v>
          </cell>
          <cell r="C303" t="str">
            <v>NSW</v>
          </cell>
        </row>
        <row r="304">
          <cell r="A304">
            <v>1202</v>
          </cell>
          <cell r="B304">
            <v>63</v>
          </cell>
          <cell r="C304" t="str">
            <v>NSW</v>
          </cell>
        </row>
        <row r="305">
          <cell r="A305">
            <v>1203</v>
          </cell>
          <cell r="B305">
            <v>63</v>
          </cell>
          <cell r="C305" t="str">
            <v>NSW</v>
          </cell>
        </row>
        <row r="306">
          <cell r="A306">
            <v>1204</v>
          </cell>
          <cell r="B306">
            <v>63</v>
          </cell>
          <cell r="C306" t="str">
            <v>NSW</v>
          </cell>
        </row>
        <row r="307">
          <cell r="A307">
            <v>1205</v>
          </cell>
          <cell r="B307">
            <v>63</v>
          </cell>
          <cell r="C307" t="str">
            <v>NSW</v>
          </cell>
        </row>
        <row r="308">
          <cell r="A308">
            <v>1206</v>
          </cell>
          <cell r="B308">
            <v>63</v>
          </cell>
          <cell r="C308" t="str">
            <v>NSW</v>
          </cell>
        </row>
        <row r="309">
          <cell r="A309">
            <v>1207</v>
          </cell>
          <cell r="B309">
            <v>63</v>
          </cell>
          <cell r="C309" t="str">
            <v>NSW</v>
          </cell>
        </row>
        <row r="310">
          <cell r="A310">
            <v>1208</v>
          </cell>
          <cell r="B310">
            <v>63</v>
          </cell>
          <cell r="C310" t="str">
            <v>NSW</v>
          </cell>
        </row>
        <row r="311">
          <cell r="A311">
            <v>1209</v>
          </cell>
          <cell r="B311">
            <v>63</v>
          </cell>
          <cell r="C311" t="str">
            <v>NSW</v>
          </cell>
        </row>
        <row r="312">
          <cell r="A312">
            <v>1210</v>
          </cell>
          <cell r="B312">
            <v>63</v>
          </cell>
          <cell r="C312" t="str">
            <v>NSW</v>
          </cell>
        </row>
        <row r="313">
          <cell r="A313">
            <v>1211</v>
          </cell>
          <cell r="B313">
            <v>63</v>
          </cell>
          <cell r="C313" t="str">
            <v>NSW</v>
          </cell>
        </row>
        <row r="314">
          <cell r="A314">
            <v>1212</v>
          </cell>
          <cell r="B314">
            <v>63</v>
          </cell>
          <cell r="C314" t="str">
            <v>NSW</v>
          </cell>
        </row>
        <row r="315">
          <cell r="A315">
            <v>1213</v>
          </cell>
          <cell r="B315">
            <v>63</v>
          </cell>
          <cell r="C315" t="str">
            <v>NSW</v>
          </cell>
        </row>
        <row r="316">
          <cell r="A316">
            <v>1214</v>
          </cell>
          <cell r="B316">
            <v>63</v>
          </cell>
          <cell r="C316" t="str">
            <v>NSW</v>
          </cell>
        </row>
        <row r="317">
          <cell r="A317">
            <v>1215</v>
          </cell>
          <cell r="B317">
            <v>63</v>
          </cell>
          <cell r="C317" t="str">
            <v>NSW</v>
          </cell>
        </row>
        <row r="318">
          <cell r="A318">
            <v>1216</v>
          </cell>
          <cell r="B318">
            <v>63</v>
          </cell>
          <cell r="C318" t="str">
            <v>NSW</v>
          </cell>
        </row>
        <row r="319">
          <cell r="A319">
            <v>1217</v>
          </cell>
          <cell r="B319">
            <v>63</v>
          </cell>
          <cell r="C319" t="str">
            <v>NSW</v>
          </cell>
        </row>
        <row r="320">
          <cell r="A320">
            <v>1218</v>
          </cell>
          <cell r="B320">
            <v>63</v>
          </cell>
          <cell r="C320" t="str">
            <v>NSW</v>
          </cell>
        </row>
        <row r="321">
          <cell r="A321">
            <v>1219</v>
          </cell>
          <cell r="B321">
            <v>63</v>
          </cell>
          <cell r="C321" t="str">
            <v>NSW</v>
          </cell>
        </row>
        <row r="322">
          <cell r="A322">
            <v>1220</v>
          </cell>
          <cell r="B322">
            <v>63</v>
          </cell>
          <cell r="C322" t="str">
            <v>NSW</v>
          </cell>
        </row>
        <row r="323">
          <cell r="A323">
            <v>1221</v>
          </cell>
          <cell r="B323">
            <v>63</v>
          </cell>
          <cell r="C323" t="str">
            <v>NSW</v>
          </cell>
        </row>
        <row r="324">
          <cell r="A324">
            <v>1222</v>
          </cell>
          <cell r="B324">
            <v>63</v>
          </cell>
          <cell r="C324" t="str">
            <v>NSW</v>
          </cell>
        </row>
        <row r="325">
          <cell r="A325">
            <v>1223</v>
          </cell>
          <cell r="B325">
            <v>63</v>
          </cell>
          <cell r="C325" t="str">
            <v>NSW</v>
          </cell>
        </row>
        <row r="326">
          <cell r="A326">
            <v>1224</v>
          </cell>
          <cell r="B326">
            <v>63</v>
          </cell>
          <cell r="C326" t="str">
            <v>NSW</v>
          </cell>
        </row>
        <row r="327">
          <cell r="A327">
            <v>1225</v>
          </cell>
          <cell r="B327">
            <v>63</v>
          </cell>
          <cell r="C327" t="str">
            <v>NSW</v>
          </cell>
        </row>
        <row r="328">
          <cell r="A328">
            <v>1226</v>
          </cell>
          <cell r="B328">
            <v>63</v>
          </cell>
          <cell r="C328" t="str">
            <v>NSW</v>
          </cell>
        </row>
        <row r="329">
          <cell r="A329">
            <v>1227</v>
          </cell>
          <cell r="B329">
            <v>63</v>
          </cell>
          <cell r="C329" t="str">
            <v>NSW</v>
          </cell>
        </row>
        <row r="330">
          <cell r="A330">
            <v>1228</v>
          </cell>
          <cell r="B330">
            <v>63</v>
          </cell>
          <cell r="C330" t="str">
            <v>NSW</v>
          </cell>
        </row>
        <row r="331">
          <cell r="A331">
            <v>1229</v>
          </cell>
          <cell r="B331">
            <v>63</v>
          </cell>
          <cell r="C331" t="str">
            <v>NSW</v>
          </cell>
        </row>
        <row r="332">
          <cell r="A332">
            <v>1230</v>
          </cell>
          <cell r="B332">
            <v>63</v>
          </cell>
          <cell r="C332" t="str">
            <v>NSW</v>
          </cell>
        </row>
        <row r="333">
          <cell r="A333">
            <v>1231</v>
          </cell>
          <cell r="B333">
            <v>63</v>
          </cell>
          <cell r="C333" t="str">
            <v>NSW</v>
          </cell>
        </row>
        <row r="334">
          <cell r="A334">
            <v>1232</v>
          </cell>
          <cell r="B334">
            <v>63</v>
          </cell>
          <cell r="C334" t="str">
            <v>NSW</v>
          </cell>
        </row>
        <row r="335">
          <cell r="A335">
            <v>1233</v>
          </cell>
          <cell r="B335">
            <v>63</v>
          </cell>
          <cell r="C335" t="str">
            <v>NSW</v>
          </cell>
        </row>
        <row r="336">
          <cell r="A336">
            <v>1234</v>
          </cell>
          <cell r="B336">
            <v>63</v>
          </cell>
          <cell r="C336" t="str">
            <v>NSW</v>
          </cell>
        </row>
        <row r="337">
          <cell r="A337">
            <v>1235</v>
          </cell>
          <cell r="B337">
            <v>63</v>
          </cell>
          <cell r="C337" t="str">
            <v>NSW</v>
          </cell>
        </row>
        <row r="338">
          <cell r="A338">
            <v>1236</v>
          </cell>
          <cell r="B338">
            <v>63</v>
          </cell>
          <cell r="C338" t="str">
            <v>NSW</v>
          </cell>
        </row>
        <row r="339">
          <cell r="A339">
            <v>1237</v>
          </cell>
          <cell r="B339">
            <v>63</v>
          </cell>
          <cell r="C339" t="str">
            <v>NSW</v>
          </cell>
        </row>
        <row r="340">
          <cell r="A340">
            <v>1238</v>
          </cell>
          <cell r="B340">
            <v>63</v>
          </cell>
          <cell r="C340" t="str">
            <v>NSW</v>
          </cell>
        </row>
        <row r="341">
          <cell r="A341">
            <v>1239</v>
          </cell>
          <cell r="B341">
            <v>63</v>
          </cell>
          <cell r="C341" t="str">
            <v>NSW</v>
          </cell>
        </row>
        <row r="342">
          <cell r="A342">
            <v>1240</v>
          </cell>
          <cell r="B342">
            <v>63</v>
          </cell>
          <cell r="C342" t="str">
            <v>NSW</v>
          </cell>
        </row>
        <row r="343">
          <cell r="A343">
            <v>1241</v>
          </cell>
          <cell r="B343">
            <v>63</v>
          </cell>
          <cell r="C343" t="str">
            <v>NSW</v>
          </cell>
        </row>
        <row r="344">
          <cell r="A344">
            <v>1242</v>
          </cell>
          <cell r="B344">
            <v>63</v>
          </cell>
          <cell r="C344" t="str">
            <v>NSW</v>
          </cell>
        </row>
        <row r="345">
          <cell r="A345">
            <v>1243</v>
          </cell>
          <cell r="B345">
            <v>63</v>
          </cell>
          <cell r="C345" t="str">
            <v>NSW</v>
          </cell>
        </row>
        <row r="346">
          <cell r="A346">
            <v>1244</v>
          </cell>
          <cell r="B346">
            <v>63</v>
          </cell>
          <cell r="C346" t="str">
            <v>NSW</v>
          </cell>
        </row>
        <row r="347">
          <cell r="A347">
            <v>1245</v>
          </cell>
          <cell r="B347">
            <v>63</v>
          </cell>
          <cell r="C347" t="str">
            <v>NSW</v>
          </cell>
        </row>
        <row r="348">
          <cell r="A348">
            <v>1246</v>
          </cell>
          <cell r="B348">
            <v>63</v>
          </cell>
          <cell r="C348" t="str">
            <v>NSW</v>
          </cell>
        </row>
        <row r="349">
          <cell r="A349">
            <v>1247</v>
          </cell>
          <cell r="B349">
            <v>63</v>
          </cell>
          <cell r="C349" t="str">
            <v>NSW</v>
          </cell>
        </row>
        <row r="350">
          <cell r="A350">
            <v>1248</v>
          </cell>
          <cell r="B350">
            <v>63</v>
          </cell>
          <cell r="C350" t="str">
            <v>NSW</v>
          </cell>
        </row>
        <row r="351">
          <cell r="A351">
            <v>1249</v>
          </cell>
          <cell r="B351">
            <v>63</v>
          </cell>
          <cell r="C351" t="str">
            <v>NSW</v>
          </cell>
        </row>
        <row r="352">
          <cell r="A352">
            <v>1250</v>
          </cell>
          <cell r="B352">
            <v>63</v>
          </cell>
          <cell r="C352" t="str">
            <v>NSW</v>
          </cell>
        </row>
        <row r="353">
          <cell r="A353">
            <v>1251</v>
          </cell>
          <cell r="B353">
            <v>63</v>
          </cell>
          <cell r="C353" t="str">
            <v>NSW</v>
          </cell>
        </row>
        <row r="354">
          <cell r="A354">
            <v>1252</v>
          </cell>
          <cell r="B354">
            <v>63</v>
          </cell>
          <cell r="C354" t="str">
            <v>NSW</v>
          </cell>
        </row>
        <row r="355">
          <cell r="A355">
            <v>1253</v>
          </cell>
          <cell r="B355">
            <v>63</v>
          </cell>
          <cell r="C355" t="str">
            <v>NSW</v>
          </cell>
        </row>
        <row r="356">
          <cell r="A356">
            <v>1254</v>
          </cell>
          <cell r="B356">
            <v>63</v>
          </cell>
          <cell r="C356" t="str">
            <v>NSW</v>
          </cell>
        </row>
        <row r="357">
          <cell r="A357">
            <v>1255</v>
          </cell>
          <cell r="B357">
            <v>63</v>
          </cell>
          <cell r="C357" t="str">
            <v>NSW</v>
          </cell>
        </row>
        <row r="358">
          <cell r="A358">
            <v>1256</v>
          </cell>
          <cell r="B358">
            <v>63</v>
          </cell>
          <cell r="C358" t="str">
            <v>NSW</v>
          </cell>
        </row>
        <row r="359">
          <cell r="A359">
            <v>1257</v>
          </cell>
          <cell r="B359">
            <v>63</v>
          </cell>
          <cell r="C359" t="str">
            <v>NSW</v>
          </cell>
        </row>
        <row r="360">
          <cell r="A360">
            <v>1258</v>
          </cell>
          <cell r="B360">
            <v>63</v>
          </cell>
          <cell r="C360" t="str">
            <v>NSW</v>
          </cell>
        </row>
        <row r="361">
          <cell r="A361">
            <v>1259</v>
          </cell>
          <cell r="B361">
            <v>63</v>
          </cell>
          <cell r="C361" t="str">
            <v>NSW</v>
          </cell>
        </row>
        <row r="362">
          <cell r="A362">
            <v>1260</v>
          </cell>
          <cell r="B362">
            <v>63</v>
          </cell>
          <cell r="C362" t="str">
            <v>NSW</v>
          </cell>
        </row>
        <row r="363">
          <cell r="A363">
            <v>1262</v>
          </cell>
          <cell r="B363">
            <v>63</v>
          </cell>
          <cell r="C363" t="str">
            <v>NSW</v>
          </cell>
        </row>
        <row r="364">
          <cell r="A364">
            <v>1263</v>
          </cell>
          <cell r="B364">
            <v>63</v>
          </cell>
          <cell r="C364" t="str">
            <v>NSW</v>
          </cell>
        </row>
        <row r="365">
          <cell r="A365">
            <v>1264</v>
          </cell>
          <cell r="B365">
            <v>63</v>
          </cell>
          <cell r="C365" t="str">
            <v>NSW</v>
          </cell>
        </row>
        <row r="366">
          <cell r="A366">
            <v>1265</v>
          </cell>
          <cell r="B366">
            <v>63</v>
          </cell>
          <cell r="C366" t="str">
            <v>NSW</v>
          </cell>
        </row>
        <row r="367">
          <cell r="A367">
            <v>1266</v>
          </cell>
          <cell r="B367">
            <v>63</v>
          </cell>
          <cell r="C367" t="str">
            <v>NSW</v>
          </cell>
        </row>
        <row r="368">
          <cell r="A368">
            <v>1267</v>
          </cell>
          <cell r="B368">
            <v>63</v>
          </cell>
          <cell r="C368" t="str">
            <v>NSW</v>
          </cell>
        </row>
        <row r="369">
          <cell r="A369">
            <v>1268</v>
          </cell>
          <cell r="B369">
            <v>63</v>
          </cell>
          <cell r="C369" t="str">
            <v>NSW</v>
          </cell>
        </row>
        <row r="370">
          <cell r="A370">
            <v>1269</v>
          </cell>
          <cell r="B370">
            <v>63</v>
          </cell>
          <cell r="C370" t="str">
            <v>NSW</v>
          </cell>
        </row>
        <row r="371">
          <cell r="A371">
            <v>1270</v>
          </cell>
          <cell r="B371">
            <v>63</v>
          </cell>
          <cell r="C371" t="str">
            <v>NSW</v>
          </cell>
        </row>
        <row r="372">
          <cell r="A372">
            <v>1272</v>
          </cell>
          <cell r="B372">
            <v>63</v>
          </cell>
          <cell r="C372" t="str">
            <v>NSW</v>
          </cell>
        </row>
        <row r="373">
          <cell r="A373">
            <v>1273</v>
          </cell>
          <cell r="B373">
            <v>63</v>
          </cell>
          <cell r="C373" t="str">
            <v>NSW</v>
          </cell>
        </row>
        <row r="374">
          <cell r="A374">
            <v>1274</v>
          </cell>
          <cell r="B374">
            <v>63</v>
          </cell>
          <cell r="C374" t="str">
            <v>NSW</v>
          </cell>
        </row>
        <row r="375">
          <cell r="A375">
            <v>1275</v>
          </cell>
          <cell r="B375">
            <v>63</v>
          </cell>
          <cell r="C375" t="str">
            <v>NSW</v>
          </cell>
        </row>
        <row r="376">
          <cell r="A376">
            <v>1276</v>
          </cell>
          <cell r="B376">
            <v>63</v>
          </cell>
          <cell r="C376" t="str">
            <v>NSW</v>
          </cell>
        </row>
        <row r="377">
          <cell r="A377">
            <v>1277</v>
          </cell>
          <cell r="B377">
            <v>63</v>
          </cell>
          <cell r="C377" t="str">
            <v>NSW</v>
          </cell>
        </row>
        <row r="378">
          <cell r="A378">
            <v>1278</v>
          </cell>
          <cell r="B378">
            <v>63</v>
          </cell>
          <cell r="C378" t="str">
            <v>NSW</v>
          </cell>
        </row>
        <row r="379">
          <cell r="A379">
            <v>1279</v>
          </cell>
          <cell r="B379">
            <v>63</v>
          </cell>
          <cell r="C379" t="str">
            <v>NSW</v>
          </cell>
        </row>
        <row r="380">
          <cell r="A380">
            <v>1280</v>
          </cell>
          <cell r="B380">
            <v>63</v>
          </cell>
          <cell r="C380" t="str">
            <v>NSW</v>
          </cell>
        </row>
        <row r="381">
          <cell r="A381">
            <v>1281</v>
          </cell>
          <cell r="B381">
            <v>63</v>
          </cell>
          <cell r="C381" t="str">
            <v>NSW</v>
          </cell>
        </row>
        <row r="382">
          <cell r="A382">
            <v>1282</v>
          </cell>
          <cell r="B382">
            <v>63</v>
          </cell>
          <cell r="C382" t="str">
            <v>NSW</v>
          </cell>
        </row>
        <row r="383">
          <cell r="A383">
            <v>1283</v>
          </cell>
          <cell r="B383">
            <v>63</v>
          </cell>
          <cell r="C383" t="str">
            <v>NSW</v>
          </cell>
        </row>
        <row r="384">
          <cell r="A384">
            <v>1284</v>
          </cell>
          <cell r="B384">
            <v>63</v>
          </cell>
          <cell r="C384" t="str">
            <v>NSW</v>
          </cell>
        </row>
        <row r="385">
          <cell r="A385">
            <v>1285</v>
          </cell>
          <cell r="B385">
            <v>63</v>
          </cell>
          <cell r="C385" t="str">
            <v>NSW</v>
          </cell>
        </row>
        <row r="386">
          <cell r="A386">
            <v>1286</v>
          </cell>
          <cell r="B386">
            <v>63</v>
          </cell>
          <cell r="C386" t="str">
            <v>NSW</v>
          </cell>
        </row>
        <row r="387">
          <cell r="A387">
            <v>1287</v>
          </cell>
          <cell r="B387">
            <v>63</v>
          </cell>
          <cell r="C387" t="str">
            <v>NSW</v>
          </cell>
        </row>
        <row r="388">
          <cell r="A388">
            <v>1288</v>
          </cell>
          <cell r="B388">
            <v>63</v>
          </cell>
          <cell r="C388" t="str">
            <v>NSW</v>
          </cell>
        </row>
        <row r="389">
          <cell r="A389">
            <v>1289</v>
          </cell>
          <cell r="B389">
            <v>63</v>
          </cell>
          <cell r="C389" t="str">
            <v>NSW</v>
          </cell>
        </row>
        <row r="390">
          <cell r="A390">
            <v>1290</v>
          </cell>
          <cell r="B390">
            <v>63</v>
          </cell>
          <cell r="C390" t="str">
            <v>NSW</v>
          </cell>
        </row>
        <row r="391">
          <cell r="A391">
            <v>1291</v>
          </cell>
          <cell r="B391">
            <v>63</v>
          </cell>
          <cell r="C391" t="str">
            <v>NSW</v>
          </cell>
        </row>
        <row r="392">
          <cell r="A392">
            <v>1292</v>
          </cell>
          <cell r="B392">
            <v>63</v>
          </cell>
          <cell r="C392" t="str">
            <v>NSW</v>
          </cell>
        </row>
        <row r="393">
          <cell r="A393">
            <v>1293</v>
          </cell>
          <cell r="B393">
            <v>63</v>
          </cell>
          <cell r="C393" t="str">
            <v>NSW</v>
          </cell>
        </row>
        <row r="394">
          <cell r="A394">
            <v>1294</v>
          </cell>
          <cell r="B394">
            <v>63</v>
          </cell>
          <cell r="C394" t="str">
            <v>NSW</v>
          </cell>
        </row>
        <row r="395">
          <cell r="A395">
            <v>1295</v>
          </cell>
          <cell r="B395">
            <v>63</v>
          </cell>
          <cell r="C395" t="str">
            <v>NSW</v>
          </cell>
        </row>
        <row r="396">
          <cell r="A396">
            <v>1296</v>
          </cell>
          <cell r="B396">
            <v>63</v>
          </cell>
          <cell r="C396" t="str">
            <v>NSW</v>
          </cell>
        </row>
        <row r="397">
          <cell r="A397">
            <v>1297</v>
          </cell>
          <cell r="B397">
            <v>63</v>
          </cell>
          <cell r="C397" t="str">
            <v>NSW</v>
          </cell>
        </row>
        <row r="398">
          <cell r="A398">
            <v>1298</v>
          </cell>
          <cell r="B398">
            <v>63</v>
          </cell>
          <cell r="C398" t="str">
            <v>NSW</v>
          </cell>
        </row>
        <row r="399">
          <cell r="A399">
            <v>1299</v>
          </cell>
          <cell r="B399">
            <v>63</v>
          </cell>
          <cell r="C399" t="str">
            <v>NSW</v>
          </cell>
        </row>
        <row r="400">
          <cell r="A400">
            <v>1300</v>
          </cell>
          <cell r="B400">
            <v>63</v>
          </cell>
          <cell r="C400" t="str">
            <v>NSW</v>
          </cell>
        </row>
        <row r="401">
          <cell r="A401">
            <v>1301</v>
          </cell>
          <cell r="B401">
            <v>63</v>
          </cell>
          <cell r="C401" t="str">
            <v>NSW</v>
          </cell>
        </row>
        <row r="402">
          <cell r="A402">
            <v>1302</v>
          </cell>
          <cell r="B402">
            <v>63</v>
          </cell>
          <cell r="C402" t="str">
            <v>NSW</v>
          </cell>
        </row>
        <row r="403">
          <cell r="A403">
            <v>1303</v>
          </cell>
          <cell r="B403">
            <v>63</v>
          </cell>
          <cell r="C403" t="str">
            <v>NSW</v>
          </cell>
        </row>
        <row r="404">
          <cell r="A404">
            <v>1304</v>
          </cell>
          <cell r="B404">
            <v>63</v>
          </cell>
          <cell r="C404" t="str">
            <v>NSW</v>
          </cell>
        </row>
        <row r="405">
          <cell r="A405">
            <v>1305</v>
          </cell>
          <cell r="B405">
            <v>63</v>
          </cell>
          <cell r="C405" t="str">
            <v>NSW</v>
          </cell>
        </row>
        <row r="406">
          <cell r="A406">
            <v>1306</v>
          </cell>
          <cell r="B406">
            <v>63</v>
          </cell>
          <cell r="C406" t="str">
            <v>NSW</v>
          </cell>
        </row>
        <row r="407">
          <cell r="A407">
            <v>1307</v>
          </cell>
          <cell r="B407">
            <v>63</v>
          </cell>
          <cell r="C407" t="str">
            <v>NSW</v>
          </cell>
        </row>
        <row r="408">
          <cell r="A408">
            <v>1308</v>
          </cell>
          <cell r="B408">
            <v>63</v>
          </cell>
          <cell r="C408" t="str">
            <v>NSW</v>
          </cell>
        </row>
        <row r="409">
          <cell r="A409">
            <v>1309</v>
          </cell>
          <cell r="B409">
            <v>63</v>
          </cell>
          <cell r="C409" t="str">
            <v>NSW</v>
          </cell>
        </row>
        <row r="410">
          <cell r="A410">
            <v>1310</v>
          </cell>
          <cell r="B410">
            <v>63</v>
          </cell>
          <cell r="C410" t="str">
            <v>NSW</v>
          </cell>
        </row>
        <row r="411">
          <cell r="A411">
            <v>1311</v>
          </cell>
          <cell r="B411">
            <v>63</v>
          </cell>
          <cell r="C411" t="str">
            <v>NSW</v>
          </cell>
        </row>
        <row r="412">
          <cell r="A412">
            <v>1312</v>
          </cell>
          <cell r="B412">
            <v>63</v>
          </cell>
          <cell r="C412" t="str">
            <v>NSW</v>
          </cell>
        </row>
        <row r="413">
          <cell r="A413">
            <v>1313</v>
          </cell>
          <cell r="B413">
            <v>63</v>
          </cell>
          <cell r="C413" t="str">
            <v>NSW</v>
          </cell>
        </row>
        <row r="414">
          <cell r="A414">
            <v>1314</v>
          </cell>
          <cell r="B414">
            <v>63</v>
          </cell>
          <cell r="C414" t="str">
            <v>NSW</v>
          </cell>
        </row>
        <row r="415">
          <cell r="A415">
            <v>1315</v>
          </cell>
          <cell r="B415">
            <v>63</v>
          </cell>
          <cell r="C415" t="str">
            <v>NSW</v>
          </cell>
        </row>
        <row r="416">
          <cell r="A416">
            <v>1316</v>
          </cell>
          <cell r="B416">
            <v>63</v>
          </cell>
          <cell r="C416" t="str">
            <v>NSW</v>
          </cell>
        </row>
        <row r="417">
          <cell r="A417">
            <v>1317</v>
          </cell>
          <cell r="B417">
            <v>63</v>
          </cell>
          <cell r="C417" t="str">
            <v>NSW</v>
          </cell>
        </row>
        <row r="418">
          <cell r="A418">
            <v>1318</v>
          </cell>
          <cell r="B418">
            <v>63</v>
          </cell>
          <cell r="C418" t="str">
            <v>NSW</v>
          </cell>
        </row>
        <row r="419">
          <cell r="A419">
            <v>1319</v>
          </cell>
          <cell r="B419">
            <v>63</v>
          </cell>
          <cell r="C419" t="str">
            <v>NSW</v>
          </cell>
        </row>
        <row r="420">
          <cell r="A420">
            <v>1320</v>
          </cell>
          <cell r="B420">
            <v>63</v>
          </cell>
          <cell r="C420" t="str">
            <v>NSW</v>
          </cell>
        </row>
        <row r="421">
          <cell r="A421">
            <v>1321</v>
          </cell>
          <cell r="B421">
            <v>63</v>
          </cell>
          <cell r="C421" t="str">
            <v>NSW</v>
          </cell>
        </row>
        <row r="422">
          <cell r="A422">
            <v>1322</v>
          </cell>
          <cell r="B422">
            <v>63</v>
          </cell>
          <cell r="C422" t="str">
            <v>NSW</v>
          </cell>
        </row>
        <row r="423">
          <cell r="A423">
            <v>1323</v>
          </cell>
          <cell r="B423">
            <v>63</v>
          </cell>
          <cell r="C423" t="str">
            <v>NSW</v>
          </cell>
        </row>
        <row r="424">
          <cell r="A424">
            <v>1324</v>
          </cell>
          <cell r="B424">
            <v>63</v>
          </cell>
          <cell r="C424" t="str">
            <v>NSW</v>
          </cell>
        </row>
        <row r="425">
          <cell r="A425">
            <v>1325</v>
          </cell>
          <cell r="B425">
            <v>63</v>
          </cell>
          <cell r="C425" t="str">
            <v>NSW</v>
          </cell>
        </row>
        <row r="426">
          <cell r="A426">
            <v>1326</v>
          </cell>
          <cell r="B426">
            <v>63</v>
          </cell>
          <cell r="C426" t="str">
            <v>NSW</v>
          </cell>
        </row>
        <row r="427">
          <cell r="A427">
            <v>1327</v>
          </cell>
          <cell r="B427">
            <v>63</v>
          </cell>
          <cell r="C427" t="str">
            <v>NSW</v>
          </cell>
        </row>
        <row r="428">
          <cell r="A428">
            <v>1328</v>
          </cell>
          <cell r="B428">
            <v>63</v>
          </cell>
          <cell r="C428" t="str">
            <v>NSW</v>
          </cell>
        </row>
        <row r="429">
          <cell r="A429">
            <v>1329</v>
          </cell>
          <cell r="B429">
            <v>63</v>
          </cell>
          <cell r="C429" t="str">
            <v>NSW</v>
          </cell>
        </row>
        <row r="430">
          <cell r="A430">
            <v>1330</v>
          </cell>
          <cell r="B430">
            <v>63</v>
          </cell>
          <cell r="C430" t="str">
            <v>NSW</v>
          </cell>
        </row>
        <row r="431">
          <cell r="A431">
            <v>1331</v>
          </cell>
          <cell r="B431">
            <v>63</v>
          </cell>
          <cell r="C431" t="str">
            <v>NSW</v>
          </cell>
        </row>
        <row r="432">
          <cell r="A432">
            <v>1332</v>
          </cell>
          <cell r="B432">
            <v>63</v>
          </cell>
          <cell r="C432" t="str">
            <v>NSW</v>
          </cell>
        </row>
        <row r="433">
          <cell r="A433">
            <v>1333</v>
          </cell>
          <cell r="B433">
            <v>63</v>
          </cell>
          <cell r="C433" t="str">
            <v>NSW</v>
          </cell>
        </row>
        <row r="434">
          <cell r="A434">
            <v>1334</v>
          </cell>
          <cell r="B434">
            <v>63</v>
          </cell>
          <cell r="C434" t="str">
            <v>NSW</v>
          </cell>
        </row>
        <row r="435">
          <cell r="A435">
            <v>1335</v>
          </cell>
          <cell r="B435">
            <v>63</v>
          </cell>
          <cell r="C435" t="str">
            <v>NSW</v>
          </cell>
        </row>
        <row r="436">
          <cell r="A436">
            <v>1336</v>
          </cell>
          <cell r="B436">
            <v>63</v>
          </cell>
          <cell r="C436" t="str">
            <v>NSW</v>
          </cell>
        </row>
        <row r="437">
          <cell r="A437">
            <v>1337</v>
          </cell>
          <cell r="B437">
            <v>63</v>
          </cell>
          <cell r="C437" t="str">
            <v>NSW</v>
          </cell>
        </row>
        <row r="438">
          <cell r="A438">
            <v>1338</v>
          </cell>
          <cell r="B438">
            <v>63</v>
          </cell>
          <cell r="C438" t="str">
            <v>NSW</v>
          </cell>
        </row>
        <row r="439">
          <cell r="A439">
            <v>1339</v>
          </cell>
          <cell r="B439">
            <v>63</v>
          </cell>
          <cell r="C439" t="str">
            <v>NSW</v>
          </cell>
        </row>
        <row r="440">
          <cell r="A440">
            <v>1340</v>
          </cell>
          <cell r="B440">
            <v>63</v>
          </cell>
          <cell r="C440" t="str">
            <v>NSW</v>
          </cell>
        </row>
        <row r="441">
          <cell r="A441">
            <v>1341</v>
          </cell>
          <cell r="B441">
            <v>63</v>
          </cell>
          <cell r="C441" t="str">
            <v>NSW</v>
          </cell>
        </row>
        <row r="442">
          <cell r="A442">
            <v>1342</v>
          </cell>
          <cell r="B442">
            <v>63</v>
          </cell>
          <cell r="C442" t="str">
            <v>NSW</v>
          </cell>
        </row>
        <row r="443">
          <cell r="A443">
            <v>1343</v>
          </cell>
          <cell r="B443">
            <v>63</v>
          </cell>
          <cell r="C443" t="str">
            <v>NSW</v>
          </cell>
        </row>
        <row r="444">
          <cell r="A444">
            <v>1344</v>
          </cell>
          <cell r="B444">
            <v>63</v>
          </cell>
          <cell r="C444" t="str">
            <v>NSW</v>
          </cell>
        </row>
        <row r="445">
          <cell r="A445">
            <v>1345</v>
          </cell>
          <cell r="B445">
            <v>63</v>
          </cell>
          <cell r="C445" t="str">
            <v>NSW</v>
          </cell>
        </row>
        <row r="446">
          <cell r="A446">
            <v>1346</v>
          </cell>
          <cell r="B446">
            <v>63</v>
          </cell>
          <cell r="C446" t="str">
            <v>NSW</v>
          </cell>
        </row>
        <row r="447">
          <cell r="A447">
            <v>1347</v>
          </cell>
          <cell r="B447">
            <v>63</v>
          </cell>
          <cell r="C447" t="str">
            <v>NSW</v>
          </cell>
        </row>
        <row r="448">
          <cell r="A448">
            <v>1348</v>
          </cell>
          <cell r="B448">
            <v>63</v>
          </cell>
          <cell r="C448" t="str">
            <v>NSW</v>
          </cell>
        </row>
        <row r="449">
          <cell r="A449">
            <v>1349</v>
          </cell>
          <cell r="B449">
            <v>63</v>
          </cell>
          <cell r="C449" t="str">
            <v>NSW</v>
          </cell>
        </row>
        <row r="450">
          <cell r="A450">
            <v>1350</v>
          </cell>
          <cell r="B450">
            <v>63</v>
          </cell>
          <cell r="C450" t="str">
            <v>NSW</v>
          </cell>
        </row>
        <row r="451">
          <cell r="A451">
            <v>1355</v>
          </cell>
          <cell r="B451">
            <v>63</v>
          </cell>
          <cell r="C451" t="str">
            <v>NSW</v>
          </cell>
        </row>
        <row r="452">
          <cell r="A452">
            <v>1356</v>
          </cell>
          <cell r="B452">
            <v>63</v>
          </cell>
          <cell r="C452" t="str">
            <v>NSW</v>
          </cell>
        </row>
        <row r="453">
          <cell r="A453">
            <v>1357</v>
          </cell>
          <cell r="B453">
            <v>63</v>
          </cell>
          <cell r="C453" t="str">
            <v>NSW</v>
          </cell>
        </row>
        <row r="454">
          <cell r="A454">
            <v>1358</v>
          </cell>
          <cell r="B454">
            <v>63</v>
          </cell>
          <cell r="C454" t="str">
            <v>NSW</v>
          </cell>
        </row>
        <row r="455">
          <cell r="A455">
            <v>1359</v>
          </cell>
          <cell r="B455">
            <v>63</v>
          </cell>
          <cell r="C455" t="str">
            <v>NSW</v>
          </cell>
        </row>
        <row r="456">
          <cell r="A456">
            <v>1360</v>
          </cell>
          <cell r="B456">
            <v>63</v>
          </cell>
          <cell r="C456" t="str">
            <v>NSW</v>
          </cell>
        </row>
        <row r="457">
          <cell r="A457">
            <v>1362</v>
          </cell>
          <cell r="B457">
            <v>63</v>
          </cell>
          <cell r="C457" t="str">
            <v>NSW</v>
          </cell>
        </row>
        <row r="458">
          <cell r="A458">
            <v>1363</v>
          </cell>
          <cell r="B458">
            <v>63</v>
          </cell>
          <cell r="C458" t="str">
            <v>NSW</v>
          </cell>
        </row>
        <row r="459">
          <cell r="A459">
            <v>1400</v>
          </cell>
          <cell r="B459">
            <v>63</v>
          </cell>
          <cell r="C459" t="str">
            <v>NSW</v>
          </cell>
        </row>
        <row r="460">
          <cell r="A460">
            <v>1401</v>
          </cell>
          <cell r="B460">
            <v>63</v>
          </cell>
          <cell r="C460" t="str">
            <v>NSW</v>
          </cell>
        </row>
        <row r="461">
          <cell r="A461">
            <v>1402</v>
          </cell>
          <cell r="B461">
            <v>63</v>
          </cell>
          <cell r="C461" t="str">
            <v>NSW</v>
          </cell>
        </row>
        <row r="462">
          <cell r="A462">
            <v>1403</v>
          </cell>
          <cell r="B462">
            <v>63</v>
          </cell>
          <cell r="C462" t="str">
            <v>NSW</v>
          </cell>
        </row>
        <row r="463">
          <cell r="A463">
            <v>1404</v>
          </cell>
          <cell r="B463">
            <v>63</v>
          </cell>
          <cell r="C463" t="str">
            <v>NSW</v>
          </cell>
        </row>
        <row r="464">
          <cell r="A464">
            <v>1405</v>
          </cell>
          <cell r="B464">
            <v>63</v>
          </cell>
          <cell r="C464" t="str">
            <v>NSW</v>
          </cell>
        </row>
        <row r="465">
          <cell r="A465">
            <v>1406</v>
          </cell>
          <cell r="B465">
            <v>63</v>
          </cell>
          <cell r="C465" t="str">
            <v>NSW</v>
          </cell>
        </row>
        <row r="466">
          <cell r="A466">
            <v>1407</v>
          </cell>
          <cell r="B466">
            <v>63</v>
          </cell>
          <cell r="C466" t="str">
            <v>NSW</v>
          </cell>
        </row>
        <row r="467">
          <cell r="A467">
            <v>1408</v>
          </cell>
          <cell r="B467">
            <v>63</v>
          </cell>
          <cell r="C467" t="str">
            <v>NSW</v>
          </cell>
        </row>
        <row r="468">
          <cell r="A468">
            <v>1409</v>
          </cell>
          <cell r="B468">
            <v>63</v>
          </cell>
          <cell r="C468" t="str">
            <v>NSW</v>
          </cell>
        </row>
        <row r="469">
          <cell r="A469">
            <v>1410</v>
          </cell>
          <cell r="B469">
            <v>63</v>
          </cell>
          <cell r="C469" t="str">
            <v>NSW</v>
          </cell>
        </row>
        <row r="470">
          <cell r="A470">
            <v>1411</v>
          </cell>
          <cell r="B470">
            <v>63</v>
          </cell>
          <cell r="C470" t="str">
            <v>NSW</v>
          </cell>
        </row>
        <row r="471">
          <cell r="A471">
            <v>1412</v>
          </cell>
          <cell r="B471">
            <v>63</v>
          </cell>
          <cell r="C471" t="str">
            <v>NSW</v>
          </cell>
        </row>
        <row r="472">
          <cell r="A472">
            <v>1413</v>
          </cell>
          <cell r="B472">
            <v>63</v>
          </cell>
          <cell r="C472" t="str">
            <v>NSW</v>
          </cell>
        </row>
        <row r="473">
          <cell r="A473">
            <v>1414</v>
          </cell>
          <cell r="B473">
            <v>63</v>
          </cell>
          <cell r="C473" t="str">
            <v>NSW</v>
          </cell>
        </row>
        <row r="474">
          <cell r="A474">
            <v>1415</v>
          </cell>
          <cell r="B474">
            <v>63</v>
          </cell>
          <cell r="C474" t="str">
            <v>NSW</v>
          </cell>
        </row>
        <row r="475">
          <cell r="A475">
            <v>1416</v>
          </cell>
          <cell r="B475">
            <v>63</v>
          </cell>
          <cell r="C475" t="str">
            <v>NSW</v>
          </cell>
        </row>
        <row r="476">
          <cell r="A476">
            <v>1417</v>
          </cell>
          <cell r="B476">
            <v>63</v>
          </cell>
          <cell r="C476" t="str">
            <v>NSW</v>
          </cell>
        </row>
        <row r="477">
          <cell r="A477">
            <v>1418</v>
          </cell>
          <cell r="B477">
            <v>63</v>
          </cell>
          <cell r="C477" t="str">
            <v>NSW</v>
          </cell>
        </row>
        <row r="478">
          <cell r="A478">
            <v>1419</v>
          </cell>
          <cell r="B478">
            <v>63</v>
          </cell>
          <cell r="C478" t="str">
            <v>NSW</v>
          </cell>
        </row>
        <row r="479">
          <cell r="A479">
            <v>1420</v>
          </cell>
          <cell r="B479">
            <v>63</v>
          </cell>
          <cell r="C479" t="str">
            <v>NSW</v>
          </cell>
        </row>
        <row r="480">
          <cell r="A480">
            <v>1421</v>
          </cell>
          <cell r="B480">
            <v>63</v>
          </cell>
          <cell r="C480" t="str">
            <v>NSW</v>
          </cell>
        </row>
        <row r="481">
          <cell r="A481">
            <v>1422</v>
          </cell>
          <cell r="B481">
            <v>63</v>
          </cell>
          <cell r="C481" t="str">
            <v>NSW</v>
          </cell>
        </row>
        <row r="482">
          <cell r="A482">
            <v>1423</v>
          </cell>
          <cell r="B482">
            <v>63</v>
          </cell>
          <cell r="C482" t="str">
            <v>NSW</v>
          </cell>
        </row>
        <row r="483">
          <cell r="A483">
            <v>1424</v>
          </cell>
          <cell r="B483">
            <v>63</v>
          </cell>
          <cell r="C483" t="str">
            <v>NSW</v>
          </cell>
        </row>
        <row r="484">
          <cell r="A484">
            <v>1425</v>
          </cell>
          <cell r="B484">
            <v>63</v>
          </cell>
          <cell r="C484" t="str">
            <v>NSW</v>
          </cell>
        </row>
        <row r="485">
          <cell r="A485">
            <v>1426</v>
          </cell>
          <cell r="B485">
            <v>63</v>
          </cell>
          <cell r="C485" t="str">
            <v>NSW</v>
          </cell>
        </row>
        <row r="486">
          <cell r="A486">
            <v>1427</v>
          </cell>
          <cell r="B486">
            <v>63</v>
          </cell>
          <cell r="C486" t="str">
            <v>NSW</v>
          </cell>
        </row>
        <row r="487">
          <cell r="A487">
            <v>1428</v>
          </cell>
          <cell r="B487">
            <v>63</v>
          </cell>
          <cell r="C487" t="str">
            <v>NSW</v>
          </cell>
        </row>
        <row r="488">
          <cell r="A488">
            <v>1429</v>
          </cell>
          <cell r="B488">
            <v>63</v>
          </cell>
          <cell r="C488" t="str">
            <v>NSW</v>
          </cell>
        </row>
        <row r="489">
          <cell r="A489">
            <v>1430</v>
          </cell>
          <cell r="B489">
            <v>63</v>
          </cell>
          <cell r="C489" t="str">
            <v>NSW</v>
          </cell>
        </row>
        <row r="490">
          <cell r="A490">
            <v>1431</v>
          </cell>
          <cell r="B490">
            <v>63</v>
          </cell>
          <cell r="C490" t="str">
            <v>NSW</v>
          </cell>
        </row>
        <row r="491">
          <cell r="A491">
            <v>1432</v>
          </cell>
          <cell r="B491">
            <v>63</v>
          </cell>
          <cell r="C491" t="str">
            <v>NSW</v>
          </cell>
        </row>
        <row r="492">
          <cell r="A492">
            <v>1433</v>
          </cell>
          <cell r="B492">
            <v>63</v>
          </cell>
          <cell r="C492" t="str">
            <v>NSW</v>
          </cell>
        </row>
        <row r="493">
          <cell r="A493">
            <v>1434</v>
          </cell>
          <cell r="B493">
            <v>63</v>
          </cell>
          <cell r="C493" t="str">
            <v>NSW</v>
          </cell>
        </row>
        <row r="494">
          <cell r="A494">
            <v>1435</v>
          </cell>
          <cell r="B494">
            <v>63</v>
          </cell>
          <cell r="C494" t="str">
            <v>NSW</v>
          </cell>
        </row>
        <row r="495">
          <cell r="A495">
            <v>1436</v>
          </cell>
          <cell r="B495">
            <v>63</v>
          </cell>
          <cell r="C495" t="str">
            <v>NSW</v>
          </cell>
        </row>
        <row r="496">
          <cell r="A496">
            <v>1437</v>
          </cell>
          <cell r="B496">
            <v>63</v>
          </cell>
          <cell r="C496" t="str">
            <v>NSW</v>
          </cell>
        </row>
        <row r="497">
          <cell r="A497">
            <v>1438</v>
          </cell>
          <cell r="B497">
            <v>63</v>
          </cell>
          <cell r="C497" t="str">
            <v>NSW</v>
          </cell>
        </row>
        <row r="498">
          <cell r="A498">
            <v>1439</v>
          </cell>
          <cell r="B498">
            <v>63</v>
          </cell>
          <cell r="C498" t="str">
            <v>NSW</v>
          </cell>
        </row>
        <row r="499">
          <cell r="A499">
            <v>1440</v>
          </cell>
          <cell r="B499">
            <v>63</v>
          </cell>
          <cell r="C499" t="str">
            <v>NSW</v>
          </cell>
        </row>
        <row r="500">
          <cell r="A500">
            <v>1441</v>
          </cell>
          <cell r="B500">
            <v>63</v>
          </cell>
          <cell r="C500" t="str">
            <v>NSW</v>
          </cell>
        </row>
        <row r="501">
          <cell r="A501">
            <v>1442</v>
          </cell>
          <cell r="B501">
            <v>63</v>
          </cell>
          <cell r="C501" t="str">
            <v>NSW</v>
          </cell>
        </row>
        <row r="502">
          <cell r="A502">
            <v>1443</v>
          </cell>
          <cell r="B502">
            <v>63</v>
          </cell>
          <cell r="C502" t="str">
            <v>NSW</v>
          </cell>
        </row>
        <row r="503">
          <cell r="A503">
            <v>1444</v>
          </cell>
          <cell r="B503">
            <v>63</v>
          </cell>
          <cell r="C503" t="str">
            <v>NSW</v>
          </cell>
        </row>
        <row r="504">
          <cell r="A504">
            <v>1445</v>
          </cell>
          <cell r="B504">
            <v>63</v>
          </cell>
          <cell r="C504" t="str">
            <v>NSW</v>
          </cell>
        </row>
        <row r="505">
          <cell r="A505">
            <v>1450</v>
          </cell>
          <cell r="B505">
            <v>63</v>
          </cell>
          <cell r="C505" t="str">
            <v>NSW</v>
          </cell>
        </row>
        <row r="506">
          <cell r="A506">
            <v>1452</v>
          </cell>
          <cell r="B506">
            <v>63</v>
          </cell>
          <cell r="C506" t="str">
            <v>NSW</v>
          </cell>
        </row>
        <row r="507">
          <cell r="A507">
            <v>1453</v>
          </cell>
          <cell r="B507">
            <v>63</v>
          </cell>
          <cell r="C507" t="str">
            <v>NSW</v>
          </cell>
        </row>
        <row r="508">
          <cell r="A508">
            <v>1454</v>
          </cell>
          <cell r="B508">
            <v>63</v>
          </cell>
          <cell r="C508" t="str">
            <v>NSW</v>
          </cell>
        </row>
        <row r="509">
          <cell r="A509">
            <v>1455</v>
          </cell>
          <cell r="B509">
            <v>63</v>
          </cell>
          <cell r="C509" t="str">
            <v>NSW</v>
          </cell>
        </row>
        <row r="510">
          <cell r="A510">
            <v>1456</v>
          </cell>
          <cell r="B510">
            <v>63</v>
          </cell>
          <cell r="C510" t="str">
            <v>NSW</v>
          </cell>
        </row>
        <row r="511">
          <cell r="A511">
            <v>1457</v>
          </cell>
          <cell r="B511">
            <v>63</v>
          </cell>
          <cell r="C511" t="str">
            <v>NSW</v>
          </cell>
        </row>
        <row r="512">
          <cell r="A512">
            <v>1458</v>
          </cell>
          <cell r="B512">
            <v>63</v>
          </cell>
          <cell r="C512" t="str">
            <v>NSW</v>
          </cell>
        </row>
        <row r="513">
          <cell r="A513">
            <v>1459</v>
          </cell>
          <cell r="B513">
            <v>63</v>
          </cell>
          <cell r="C513" t="str">
            <v>NSW</v>
          </cell>
        </row>
        <row r="514">
          <cell r="A514">
            <v>1460</v>
          </cell>
          <cell r="B514">
            <v>63</v>
          </cell>
          <cell r="C514" t="str">
            <v>NSW</v>
          </cell>
        </row>
        <row r="515">
          <cell r="A515">
            <v>1461</v>
          </cell>
          <cell r="B515">
            <v>63</v>
          </cell>
          <cell r="C515" t="str">
            <v>NSW</v>
          </cell>
        </row>
        <row r="516">
          <cell r="A516">
            <v>1462</v>
          </cell>
          <cell r="B516">
            <v>63</v>
          </cell>
          <cell r="C516" t="str">
            <v>NSW</v>
          </cell>
        </row>
        <row r="517">
          <cell r="A517">
            <v>1463</v>
          </cell>
          <cell r="B517">
            <v>63</v>
          </cell>
          <cell r="C517" t="str">
            <v>NSW</v>
          </cell>
        </row>
        <row r="518">
          <cell r="A518">
            <v>1465</v>
          </cell>
          <cell r="B518">
            <v>63</v>
          </cell>
          <cell r="C518" t="str">
            <v>NSW</v>
          </cell>
        </row>
        <row r="519">
          <cell r="A519">
            <v>1467</v>
          </cell>
          <cell r="B519">
            <v>63</v>
          </cell>
          <cell r="C519" t="str">
            <v>NSW</v>
          </cell>
        </row>
        <row r="520">
          <cell r="A520">
            <v>1468</v>
          </cell>
          <cell r="B520">
            <v>63</v>
          </cell>
          <cell r="C520" t="str">
            <v>NSW</v>
          </cell>
        </row>
        <row r="521">
          <cell r="A521">
            <v>1470</v>
          </cell>
          <cell r="B521">
            <v>63</v>
          </cell>
          <cell r="C521" t="str">
            <v>NSW</v>
          </cell>
        </row>
        <row r="522">
          <cell r="A522">
            <v>1472</v>
          </cell>
          <cell r="B522">
            <v>63</v>
          </cell>
          <cell r="C522" t="str">
            <v>NSW</v>
          </cell>
        </row>
        <row r="523">
          <cell r="A523">
            <v>1474</v>
          </cell>
          <cell r="B523">
            <v>63</v>
          </cell>
          <cell r="C523" t="str">
            <v>NSW</v>
          </cell>
        </row>
        <row r="524">
          <cell r="A524">
            <v>1475</v>
          </cell>
          <cell r="B524">
            <v>63</v>
          </cell>
          <cell r="C524" t="str">
            <v>NSW</v>
          </cell>
        </row>
        <row r="525">
          <cell r="A525">
            <v>1476</v>
          </cell>
          <cell r="B525">
            <v>63</v>
          </cell>
          <cell r="C525" t="str">
            <v>NSW</v>
          </cell>
        </row>
        <row r="526">
          <cell r="A526">
            <v>1477</v>
          </cell>
          <cell r="B526">
            <v>63</v>
          </cell>
          <cell r="C526" t="str">
            <v>NSW</v>
          </cell>
        </row>
        <row r="527">
          <cell r="A527">
            <v>1478</v>
          </cell>
          <cell r="B527">
            <v>63</v>
          </cell>
          <cell r="C527" t="str">
            <v>NSW</v>
          </cell>
        </row>
        <row r="528">
          <cell r="A528">
            <v>1479</v>
          </cell>
          <cell r="B528">
            <v>63</v>
          </cell>
          <cell r="C528" t="str">
            <v>NSW</v>
          </cell>
        </row>
        <row r="529">
          <cell r="A529">
            <v>1480</v>
          </cell>
          <cell r="B529">
            <v>63</v>
          </cell>
          <cell r="C529" t="str">
            <v>NSW</v>
          </cell>
        </row>
        <row r="530">
          <cell r="A530">
            <v>1481</v>
          </cell>
          <cell r="B530">
            <v>63</v>
          </cell>
          <cell r="C530" t="str">
            <v>NSW</v>
          </cell>
        </row>
        <row r="531">
          <cell r="A531">
            <v>1482</v>
          </cell>
          <cell r="B531">
            <v>63</v>
          </cell>
          <cell r="C531" t="str">
            <v>NSW</v>
          </cell>
        </row>
        <row r="532">
          <cell r="A532">
            <v>1484</v>
          </cell>
          <cell r="B532">
            <v>63</v>
          </cell>
          <cell r="C532" t="str">
            <v>NSW</v>
          </cell>
        </row>
        <row r="533">
          <cell r="A533">
            <v>1485</v>
          </cell>
          <cell r="B533">
            <v>63</v>
          </cell>
          <cell r="C533" t="str">
            <v>NSW</v>
          </cell>
        </row>
        <row r="534">
          <cell r="A534">
            <v>1487</v>
          </cell>
          <cell r="B534">
            <v>63</v>
          </cell>
          <cell r="C534" t="str">
            <v>NSW</v>
          </cell>
        </row>
        <row r="535">
          <cell r="A535">
            <v>1490</v>
          </cell>
          <cell r="B535">
            <v>63</v>
          </cell>
          <cell r="C535" t="str">
            <v>NSW</v>
          </cell>
        </row>
        <row r="536">
          <cell r="A536">
            <v>1493</v>
          </cell>
          <cell r="B536">
            <v>63</v>
          </cell>
          <cell r="C536" t="str">
            <v>NSW</v>
          </cell>
        </row>
        <row r="537">
          <cell r="A537">
            <v>1495</v>
          </cell>
          <cell r="B537">
            <v>63</v>
          </cell>
          <cell r="C537" t="str">
            <v>NSW</v>
          </cell>
        </row>
        <row r="538">
          <cell r="A538">
            <v>1499</v>
          </cell>
          <cell r="B538">
            <v>63</v>
          </cell>
          <cell r="C538" t="str">
            <v>NSW</v>
          </cell>
        </row>
        <row r="539">
          <cell r="A539">
            <v>1502</v>
          </cell>
          <cell r="B539">
            <v>63</v>
          </cell>
          <cell r="C539" t="str">
            <v>NSW</v>
          </cell>
        </row>
        <row r="540">
          <cell r="A540">
            <v>1503</v>
          </cell>
          <cell r="B540">
            <v>63</v>
          </cell>
          <cell r="C540" t="str">
            <v>NSW</v>
          </cell>
        </row>
        <row r="541">
          <cell r="A541">
            <v>1504</v>
          </cell>
          <cell r="B541">
            <v>63</v>
          </cell>
          <cell r="C541" t="str">
            <v>NSW</v>
          </cell>
        </row>
        <row r="542">
          <cell r="A542">
            <v>1505</v>
          </cell>
          <cell r="B542">
            <v>63</v>
          </cell>
          <cell r="C542" t="str">
            <v>NSW</v>
          </cell>
        </row>
        <row r="543">
          <cell r="A543">
            <v>1506</v>
          </cell>
          <cell r="B543">
            <v>63</v>
          </cell>
          <cell r="C543" t="str">
            <v>NSW</v>
          </cell>
        </row>
        <row r="544">
          <cell r="A544">
            <v>1507</v>
          </cell>
          <cell r="B544">
            <v>63</v>
          </cell>
          <cell r="C544" t="str">
            <v>NSW</v>
          </cell>
        </row>
        <row r="545">
          <cell r="A545">
            <v>1508</v>
          </cell>
          <cell r="B545">
            <v>63</v>
          </cell>
          <cell r="C545" t="str">
            <v>NSW</v>
          </cell>
        </row>
        <row r="546">
          <cell r="A546">
            <v>1509</v>
          </cell>
          <cell r="B546">
            <v>63</v>
          </cell>
          <cell r="C546" t="str">
            <v>NSW</v>
          </cell>
        </row>
        <row r="547">
          <cell r="A547">
            <v>1510</v>
          </cell>
          <cell r="B547">
            <v>63</v>
          </cell>
          <cell r="C547" t="str">
            <v>NSW</v>
          </cell>
        </row>
        <row r="548">
          <cell r="A548">
            <v>1511</v>
          </cell>
          <cell r="B548">
            <v>63</v>
          </cell>
          <cell r="C548" t="str">
            <v>NSW</v>
          </cell>
        </row>
        <row r="549">
          <cell r="A549">
            <v>1515</v>
          </cell>
          <cell r="B549">
            <v>63</v>
          </cell>
          <cell r="C549" t="str">
            <v>NSW</v>
          </cell>
        </row>
        <row r="550">
          <cell r="A550">
            <v>1516</v>
          </cell>
          <cell r="B550">
            <v>63</v>
          </cell>
          <cell r="C550" t="str">
            <v>NSW</v>
          </cell>
        </row>
        <row r="551">
          <cell r="A551">
            <v>1517</v>
          </cell>
          <cell r="B551">
            <v>63</v>
          </cell>
          <cell r="C551" t="str">
            <v>NSW</v>
          </cell>
        </row>
        <row r="552">
          <cell r="A552">
            <v>1544</v>
          </cell>
          <cell r="B552">
            <v>63</v>
          </cell>
          <cell r="C552" t="str">
            <v>NSW</v>
          </cell>
        </row>
        <row r="553">
          <cell r="A553">
            <v>1545</v>
          </cell>
          <cell r="B553">
            <v>63</v>
          </cell>
          <cell r="C553" t="str">
            <v>NSW</v>
          </cell>
        </row>
        <row r="554">
          <cell r="A554">
            <v>1546</v>
          </cell>
          <cell r="B554">
            <v>63</v>
          </cell>
          <cell r="C554" t="str">
            <v>NSW</v>
          </cell>
        </row>
        <row r="555">
          <cell r="A555">
            <v>1547</v>
          </cell>
          <cell r="B555">
            <v>63</v>
          </cell>
          <cell r="C555" t="str">
            <v>NSW</v>
          </cell>
        </row>
        <row r="556">
          <cell r="A556">
            <v>1549</v>
          </cell>
          <cell r="B556">
            <v>63</v>
          </cell>
          <cell r="C556" t="str">
            <v>NSW</v>
          </cell>
        </row>
        <row r="557">
          <cell r="A557">
            <v>1550</v>
          </cell>
          <cell r="B557">
            <v>63</v>
          </cell>
          <cell r="C557" t="str">
            <v>NSW</v>
          </cell>
        </row>
        <row r="558">
          <cell r="A558">
            <v>1551</v>
          </cell>
          <cell r="B558">
            <v>63</v>
          </cell>
          <cell r="C558" t="str">
            <v>NSW</v>
          </cell>
        </row>
        <row r="559">
          <cell r="A559">
            <v>1552</v>
          </cell>
          <cell r="B559">
            <v>63</v>
          </cell>
          <cell r="C559" t="str">
            <v>NSW</v>
          </cell>
        </row>
        <row r="560">
          <cell r="A560">
            <v>1553</v>
          </cell>
          <cell r="B560">
            <v>63</v>
          </cell>
          <cell r="C560" t="str">
            <v>NSW</v>
          </cell>
        </row>
        <row r="561">
          <cell r="A561">
            <v>1554</v>
          </cell>
          <cell r="B561">
            <v>63</v>
          </cell>
          <cell r="C561" t="str">
            <v>NSW</v>
          </cell>
        </row>
        <row r="562">
          <cell r="A562">
            <v>1555</v>
          </cell>
          <cell r="B562">
            <v>63</v>
          </cell>
          <cell r="C562" t="str">
            <v>NSW</v>
          </cell>
        </row>
        <row r="563">
          <cell r="A563">
            <v>1556</v>
          </cell>
          <cell r="B563">
            <v>63</v>
          </cell>
          <cell r="C563" t="str">
            <v>NSW</v>
          </cell>
        </row>
        <row r="564">
          <cell r="A564">
            <v>1557</v>
          </cell>
          <cell r="B564">
            <v>63</v>
          </cell>
          <cell r="C564" t="str">
            <v>NSW</v>
          </cell>
        </row>
        <row r="565">
          <cell r="A565">
            <v>1558</v>
          </cell>
          <cell r="B565">
            <v>63</v>
          </cell>
          <cell r="C565" t="str">
            <v>NSW</v>
          </cell>
        </row>
        <row r="566">
          <cell r="A566">
            <v>1559</v>
          </cell>
          <cell r="B566">
            <v>63</v>
          </cell>
          <cell r="C566" t="str">
            <v>NSW</v>
          </cell>
        </row>
        <row r="567">
          <cell r="A567">
            <v>1560</v>
          </cell>
          <cell r="B567">
            <v>63</v>
          </cell>
          <cell r="C567" t="str">
            <v>NSW</v>
          </cell>
        </row>
        <row r="568">
          <cell r="A568">
            <v>1565</v>
          </cell>
          <cell r="B568">
            <v>63</v>
          </cell>
          <cell r="C568" t="str">
            <v>NSW</v>
          </cell>
        </row>
        <row r="569">
          <cell r="A569">
            <v>1570</v>
          </cell>
          <cell r="B569">
            <v>63</v>
          </cell>
          <cell r="C569" t="str">
            <v>NSW</v>
          </cell>
        </row>
        <row r="570">
          <cell r="A570">
            <v>1571</v>
          </cell>
          <cell r="B570">
            <v>63</v>
          </cell>
          <cell r="C570" t="str">
            <v>NSW</v>
          </cell>
        </row>
        <row r="571">
          <cell r="A571">
            <v>1581</v>
          </cell>
          <cell r="B571">
            <v>63</v>
          </cell>
          <cell r="C571" t="str">
            <v>NSW</v>
          </cell>
        </row>
        <row r="572">
          <cell r="A572">
            <v>1582</v>
          </cell>
          <cell r="B572">
            <v>63</v>
          </cell>
          <cell r="C572" t="str">
            <v>NSW</v>
          </cell>
        </row>
        <row r="573">
          <cell r="A573">
            <v>1583</v>
          </cell>
          <cell r="B573">
            <v>63</v>
          </cell>
          <cell r="C573" t="str">
            <v>NSW</v>
          </cell>
        </row>
        <row r="574">
          <cell r="A574">
            <v>1584</v>
          </cell>
          <cell r="B574">
            <v>63</v>
          </cell>
          <cell r="C574" t="str">
            <v>NSW</v>
          </cell>
        </row>
        <row r="575">
          <cell r="A575">
            <v>1585</v>
          </cell>
          <cell r="B575">
            <v>63</v>
          </cell>
          <cell r="C575" t="str">
            <v>NSW</v>
          </cell>
        </row>
        <row r="576">
          <cell r="A576">
            <v>1586</v>
          </cell>
          <cell r="B576">
            <v>63</v>
          </cell>
          <cell r="C576" t="str">
            <v>NSW</v>
          </cell>
        </row>
        <row r="577">
          <cell r="A577">
            <v>1587</v>
          </cell>
          <cell r="B577">
            <v>63</v>
          </cell>
          <cell r="C577" t="str">
            <v>NSW</v>
          </cell>
        </row>
        <row r="578">
          <cell r="A578">
            <v>1588</v>
          </cell>
          <cell r="B578">
            <v>63</v>
          </cell>
          <cell r="C578" t="str">
            <v>NSW</v>
          </cell>
        </row>
        <row r="579">
          <cell r="A579">
            <v>1589</v>
          </cell>
          <cell r="B579">
            <v>63</v>
          </cell>
          <cell r="C579" t="str">
            <v>NSW</v>
          </cell>
        </row>
        <row r="580">
          <cell r="A580">
            <v>1590</v>
          </cell>
          <cell r="B580">
            <v>63</v>
          </cell>
          <cell r="C580" t="str">
            <v>NSW</v>
          </cell>
        </row>
        <row r="581">
          <cell r="A581">
            <v>1595</v>
          </cell>
          <cell r="B581">
            <v>63</v>
          </cell>
          <cell r="C581" t="str">
            <v>NSW</v>
          </cell>
        </row>
        <row r="582">
          <cell r="A582">
            <v>1596</v>
          </cell>
          <cell r="B582">
            <v>63</v>
          </cell>
          <cell r="C582" t="str">
            <v>NSW</v>
          </cell>
        </row>
        <row r="583">
          <cell r="A583">
            <v>1597</v>
          </cell>
          <cell r="B583">
            <v>63</v>
          </cell>
          <cell r="C583" t="str">
            <v>NSW</v>
          </cell>
        </row>
        <row r="584">
          <cell r="A584">
            <v>1598</v>
          </cell>
          <cell r="B584">
            <v>63</v>
          </cell>
          <cell r="C584" t="str">
            <v>NSW</v>
          </cell>
        </row>
        <row r="585">
          <cell r="A585">
            <v>1599</v>
          </cell>
          <cell r="B585">
            <v>63</v>
          </cell>
          <cell r="C585" t="str">
            <v>NSW</v>
          </cell>
        </row>
        <row r="586">
          <cell r="A586">
            <v>1600</v>
          </cell>
          <cell r="B586">
            <v>63</v>
          </cell>
          <cell r="C586" t="str">
            <v>NSW</v>
          </cell>
        </row>
        <row r="587">
          <cell r="A587">
            <v>1601</v>
          </cell>
          <cell r="B587">
            <v>63</v>
          </cell>
          <cell r="C587" t="str">
            <v>NSW</v>
          </cell>
        </row>
        <row r="588">
          <cell r="A588">
            <v>1602</v>
          </cell>
          <cell r="B588">
            <v>63</v>
          </cell>
          <cell r="C588" t="str">
            <v>NSW</v>
          </cell>
        </row>
        <row r="589">
          <cell r="A589">
            <v>1603</v>
          </cell>
          <cell r="B589">
            <v>63</v>
          </cell>
          <cell r="C589" t="str">
            <v>NSW</v>
          </cell>
        </row>
        <row r="590">
          <cell r="A590">
            <v>1604</v>
          </cell>
          <cell r="B590">
            <v>63</v>
          </cell>
          <cell r="C590" t="str">
            <v>NSW</v>
          </cell>
        </row>
        <row r="591">
          <cell r="A591">
            <v>1605</v>
          </cell>
          <cell r="B591">
            <v>63</v>
          </cell>
          <cell r="C591" t="str">
            <v>NSW</v>
          </cell>
        </row>
        <row r="592">
          <cell r="A592">
            <v>1606</v>
          </cell>
          <cell r="B592">
            <v>63</v>
          </cell>
          <cell r="C592" t="str">
            <v>NSW</v>
          </cell>
        </row>
        <row r="593">
          <cell r="A593">
            <v>1607</v>
          </cell>
          <cell r="B593">
            <v>63</v>
          </cell>
          <cell r="C593" t="str">
            <v>NSW</v>
          </cell>
        </row>
        <row r="594">
          <cell r="A594">
            <v>1608</v>
          </cell>
          <cell r="B594">
            <v>63</v>
          </cell>
          <cell r="C594" t="str">
            <v>NSW</v>
          </cell>
        </row>
        <row r="595">
          <cell r="A595">
            <v>1609</v>
          </cell>
          <cell r="B595">
            <v>63</v>
          </cell>
          <cell r="C595" t="str">
            <v>NSW</v>
          </cell>
        </row>
        <row r="596">
          <cell r="A596">
            <v>1610</v>
          </cell>
          <cell r="B596">
            <v>63</v>
          </cell>
          <cell r="C596" t="str">
            <v>NSW</v>
          </cell>
        </row>
        <row r="597">
          <cell r="A597">
            <v>1611</v>
          </cell>
          <cell r="B597">
            <v>63</v>
          </cell>
          <cell r="C597" t="str">
            <v>NSW</v>
          </cell>
        </row>
        <row r="598">
          <cell r="A598">
            <v>1627</v>
          </cell>
          <cell r="B598">
            <v>63</v>
          </cell>
          <cell r="C598" t="str">
            <v>NSW</v>
          </cell>
        </row>
        <row r="599">
          <cell r="A599">
            <v>1628</v>
          </cell>
          <cell r="B599">
            <v>63</v>
          </cell>
          <cell r="C599" t="str">
            <v>NSW</v>
          </cell>
        </row>
        <row r="600">
          <cell r="A600">
            <v>1629</v>
          </cell>
          <cell r="B600">
            <v>63</v>
          </cell>
          <cell r="C600" t="str">
            <v>NSW</v>
          </cell>
        </row>
        <row r="601">
          <cell r="A601">
            <v>1630</v>
          </cell>
          <cell r="B601">
            <v>63</v>
          </cell>
          <cell r="C601" t="str">
            <v>NSW</v>
          </cell>
        </row>
        <row r="602">
          <cell r="A602">
            <v>1631</v>
          </cell>
          <cell r="B602">
            <v>63</v>
          </cell>
          <cell r="C602" t="str">
            <v>NSW</v>
          </cell>
        </row>
        <row r="603">
          <cell r="A603">
            <v>1632</v>
          </cell>
          <cell r="B603">
            <v>63</v>
          </cell>
          <cell r="C603" t="str">
            <v>NSW</v>
          </cell>
        </row>
        <row r="604">
          <cell r="A604">
            <v>1633</v>
          </cell>
          <cell r="B604">
            <v>63</v>
          </cell>
          <cell r="C604" t="str">
            <v>NSW</v>
          </cell>
        </row>
        <row r="605">
          <cell r="A605">
            <v>1635</v>
          </cell>
          <cell r="B605">
            <v>63</v>
          </cell>
          <cell r="C605" t="str">
            <v>NSW</v>
          </cell>
        </row>
        <row r="606">
          <cell r="A606">
            <v>1636</v>
          </cell>
          <cell r="B606">
            <v>63</v>
          </cell>
          <cell r="C606" t="str">
            <v>NSW</v>
          </cell>
        </row>
        <row r="607">
          <cell r="A607">
            <v>1639</v>
          </cell>
          <cell r="B607">
            <v>63</v>
          </cell>
          <cell r="C607" t="str">
            <v>NSW</v>
          </cell>
        </row>
        <row r="608">
          <cell r="A608">
            <v>1640</v>
          </cell>
          <cell r="B608">
            <v>63</v>
          </cell>
          <cell r="C608" t="str">
            <v>NSW</v>
          </cell>
        </row>
        <row r="609">
          <cell r="A609">
            <v>1646</v>
          </cell>
          <cell r="B609">
            <v>63</v>
          </cell>
          <cell r="C609" t="str">
            <v>NSW</v>
          </cell>
        </row>
        <row r="610">
          <cell r="A610">
            <v>1648</v>
          </cell>
          <cell r="B610">
            <v>63</v>
          </cell>
          <cell r="C610" t="str">
            <v>NSW</v>
          </cell>
        </row>
        <row r="611">
          <cell r="A611">
            <v>1650</v>
          </cell>
          <cell r="B611">
            <v>63</v>
          </cell>
          <cell r="C611" t="str">
            <v>NSW</v>
          </cell>
        </row>
        <row r="612">
          <cell r="A612">
            <v>1651</v>
          </cell>
          <cell r="B612">
            <v>63</v>
          </cell>
          <cell r="C612" t="str">
            <v>NSW</v>
          </cell>
        </row>
        <row r="613">
          <cell r="A613">
            <v>1652</v>
          </cell>
          <cell r="B613">
            <v>63</v>
          </cell>
          <cell r="C613" t="str">
            <v>NSW</v>
          </cell>
        </row>
        <row r="614">
          <cell r="A614">
            <v>1653</v>
          </cell>
          <cell r="B614">
            <v>63</v>
          </cell>
          <cell r="C614" t="str">
            <v>NSW</v>
          </cell>
        </row>
        <row r="615">
          <cell r="A615">
            <v>1654</v>
          </cell>
          <cell r="B615">
            <v>63</v>
          </cell>
          <cell r="C615" t="str">
            <v>NSW</v>
          </cell>
        </row>
        <row r="616">
          <cell r="A616">
            <v>1655</v>
          </cell>
          <cell r="B616">
            <v>63</v>
          </cell>
          <cell r="C616" t="str">
            <v>NSW</v>
          </cell>
        </row>
        <row r="617">
          <cell r="A617">
            <v>1656</v>
          </cell>
          <cell r="B617">
            <v>63</v>
          </cell>
          <cell r="C617" t="str">
            <v>NSW</v>
          </cell>
        </row>
        <row r="618">
          <cell r="A618">
            <v>1657</v>
          </cell>
          <cell r="B618">
            <v>63</v>
          </cell>
          <cell r="C618" t="str">
            <v>NSW</v>
          </cell>
        </row>
        <row r="619">
          <cell r="A619">
            <v>1658</v>
          </cell>
          <cell r="B619">
            <v>63</v>
          </cell>
          <cell r="C619" t="str">
            <v>NSW</v>
          </cell>
        </row>
        <row r="620">
          <cell r="A620">
            <v>1659</v>
          </cell>
          <cell r="B620">
            <v>63</v>
          </cell>
          <cell r="C620" t="str">
            <v>NSW</v>
          </cell>
        </row>
        <row r="621">
          <cell r="A621">
            <v>1660</v>
          </cell>
          <cell r="B621">
            <v>63</v>
          </cell>
          <cell r="C621" t="str">
            <v>NSW</v>
          </cell>
        </row>
        <row r="622">
          <cell r="A622">
            <v>1670</v>
          </cell>
          <cell r="B622">
            <v>63</v>
          </cell>
          <cell r="C622" t="str">
            <v>NSW</v>
          </cell>
        </row>
        <row r="623">
          <cell r="A623">
            <v>1671</v>
          </cell>
          <cell r="B623">
            <v>63</v>
          </cell>
          <cell r="C623" t="str">
            <v>NSW</v>
          </cell>
        </row>
        <row r="624">
          <cell r="A624">
            <v>1672</v>
          </cell>
          <cell r="B624">
            <v>63</v>
          </cell>
          <cell r="C624" t="str">
            <v>NSW</v>
          </cell>
        </row>
        <row r="625">
          <cell r="A625">
            <v>1673</v>
          </cell>
          <cell r="B625">
            <v>63</v>
          </cell>
          <cell r="C625" t="str">
            <v>NSW</v>
          </cell>
        </row>
        <row r="626">
          <cell r="A626">
            <v>1674</v>
          </cell>
          <cell r="B626">
            <v>63</v>
          </cell>
          <cell r="C626" t="str">
            <v>NSW</v>
          </cell>
        </row>
        <row r="627">
          <cell r="A627">
            <v>1675</v>
          </cell>
          <cell r="B627">
            <v>63</v>
          </cell>
          <cell r="C627" t="str">
            <v>NSW</v>
          </cell>
        </row>
        <row r="628">
          <cell r="A628">
            <v>1676</v>
          </cell>
          <cell r="B628">
            <v>63</v>
          </cell>
          <cell r="C628" t="str">
            <v>NSW</v>
          </cell>
        </row>
        <row r="629">
          <cell r="A629">
            <v>1677</v>
          </cell>
          <cell r="B629">
            <v>63</v>
          </cell>
          <cell r="C629" t="str">
            <v>NSW</v>
          </cell>
        </row>
        <row r="630">
          <cell r="A630">
            <v>1678</v>
          </cell>
          <cell r="B630">
            <v>63</v>
          </cell>
          <cell r="C630" t="str">
            <v>NSW</v>
          </cell>
        </row>
        <row r="631">
          <cell r="A631">
            <v>1679</v>
          </cell>
          <cell r="B631">
            <v>63</v>
          </cell>
          <cell r="C631" t="str">
            <v>NSW</v>
          </cell>
        </row>
        <row r="632">
          <cell r="A632">
            <v>1680</v>
          </cell>
          <cell r="B632">
            <v>63</v>
          </cell>
          <cell r="C632" t="str">
            <v>NSW</v>
          </cell>
        </row>
        <row r="633">
          <cell r="A633">
            <v>1681</v>
          </cell>
          <cell r="B633">
            <v>63</v>
          </cell>
          <cell r="C633" t="str">
            <v>NSW</v>
          </cell>
        </row>
        <row r="634">
          <cell r="A634">
            <v>1682</v>
          </cell>
          <cell r="B634">
            <v>63</v>
          </cell>
          <cell r="C634" t="str">
            <v>NSW</v>
          </cell>
        </row>
        <row r="635">
          <cell r="A635">
            <v>1683</v>
          </cell>
          <cell r="B635">
            <v>63</v>
          </cell>
          <cell r="C635" t="str">
            <v>NSW</v>
          </cell>
        </row>
        <row r="636">
          <cell r="A636">
            <v>1684</v>
          </cell>
          <cell r="B636">
            <v>63</v>
          </cell>
          <cell r="C636" t="str">
            <v>NSW</v>
          </cell>
        </row>
        <row r="637">
          <cell r="A637">
            <v>1685</v>
          </cell>
          <cell r="B637">
            <v>63</v>
          </cell>
          <cell r="C637" t="str">
            <v>NSW</v>
          </cell>
        </row>
        <row r="638">
          <cell r="A638">
            <v>1686</v>
          </cell>
          <cell r="B638">
            <v>63</v>
          </cell>
          <cell r="C638" t="str">
            <v>NSW</v>
          </cell>
        </row>
        <row r="639">
          <cell r="A639">
            <v>1687</v>
          </cell>
          <cell r="B639">
            <v>63</v>
          </cell>
          <cell r="C639" t="str">
            <v>NSW</v>
          </cell>
        </row>
        <row r="640">
          <cell r="A640">
            <v>1688</v>
          </cell>
          <cell r="B640">
            <v>63</v>
          </cell>
          <cell r="C640" t="str">
            <v>NSW</v>
          </cell>
        </row>
        <row r="641">
          <cell r="A641">
            <v>1689</v>
          </cell>
          <cell r="B641">
            <v>63</v>
          </cell>
          <cell r="C641" t="str">
            <v>NSW</v>
          </cell>
        </row>
        <row r="642">
          <cell r="A642">
            <v>1690</v>
          </cell>
          <cell r="B642">
            <v>63</v>
          </cell>
          <cell r="C642" t="str">
            <v>NSW</v>
          </cell>
        </row>
        <row r="643">
          <cell r="A643">
            <v>1691</v>
          </cell>
          <cell r="B643">
            <v>63</v>
          </cell>
          <cell r="C643" t="str">
            <v>NSW</v>
          </cell>
        </row>
        <row r="644">
          <cell r="A644">
            <v>1692</v>
          </cell>
          <cell r="B644">
            <v>63</v>
          </cell>
          <cell r="C644" t="str">
            <v>NSW</v>
          </cell>
        </row>
        <row r="645">
          <cell r="A645">
            <v>1693</v>
          </cell>
          <cell r="B645">
            <v>63</v>
          </cell>
          <cell r="C645" t="str">
            <v>NSW</v>
          </cell>
        </row>
        <row r="646">
          <cell r="A646">
            <v>1694</v>
          </cell>
          <cell r="B646">
            <v>63</v>
          </cell>
          <cell r="C646" t="str">
            <v>NSW</v>
          </cell>
        </row>
        <row r="647">
          <cell r="A647">
            <v>1695</v>
          </cell>
          <cell r="B647">
            <v>63</v>
          </cell>
          <cell r="C647" t="str">
            <v>NSW</v>
          </cell>
        </row>
        <row r="648">
          <cell r="A648">
            <v>1696</v>
          </cell>
          <cell r="B648">
            <v>63</v>
          </cell>
          <cell r="C648" t="str">
            <v>NSW</v>
          </cell>
        </row>
        <row r="649">
          <cell r="A649">
            <v>1697</v>
          </cell>
          <cell r="B649">
            <v>63</v>
          </cell>
          <cell r="C649" t="str">
            <v>NSW</v>
          </cell>
        </row>
        <row r="650">
          <cell r="A650">
            <v>1698</v>
          </cell>
          <cell r="B650">
            <v>63</v>
          </cell>
          <cell r="C650" t="str">
            <v>NSW</v>
          </cell>
        </row>
        <row r="651">
          <cell r="A651">
            <v>1699</v>
          </cell>
          <cell r="B651">
            <v>63</v>
          </cell>
          <cell r="C651" t="str">
            <v>NSW</v>
          </cell>
        </row>
        <row r="652">
          <cell r="A652">
            <v>1700</v>
          </cell>
          <cell r="B652">
            <v>63</v>
          </cell>
          <cell r="C652" t="str">
            <v>NSW</v>
          </cell>
        </row>
        <row r="653">
          <cell r="A653">
            <v>1701</v>
          </cell>
          <cell r="B653">
            <v>63</v>
          </cell>
          <cell r="C653" t="str">
            <v>NSW</v>
          </cell>
        </row>
        <row r="654">
          <cell r="A654">
            <v>1707</v>
          </cell>
          <cell r="B654">
            <v>63</v>
          </cell>
          <cell r="C654" t="str">
            <v>NSW</v>
          </cell>
        </row>
        <row r="655">
          <cell r="A655">
            <v>1708</v>
          </cell>
          <cell r="B655">
            <v>63</v>
          </cell>
          <cell r="C655" t="str">
            <v>NSW</v>
          </cell>
        </row>
        <row r="656">
          <cell r="A656">
            <v>1709</v>
          </cell>
          <cell r="B656">
            <v>63</v>
          </cell>
          <cell r="C656" t="str">
            <v>NSW</v>
          </cell>
        </row>
        <row r="657">
          <cell r="A657">
            <v>1710</v>
          </cell>
          <cell r="B657">
            <v>63</v>
          </cell>
          <cell r="C657" t="str">
            <v>NSW</v>
          </cell>
        </row>
        <row r="658">
          <cell r="A658">
            <v>1711</v>
          </cell>
          <cell r="B658">
            <v>63</v>
          </cell>
          <cell r="C658" t="str">
            <v>NSW</v>
          </cell>
        </row>
        <row r="659">
          <cell r="A659">
            <v>1712</v>
          </cell>
          <cell r="B659">
            <v>63</v>
          </cell>
          <cell r="C659" t="str">
            <v>NSW</v>
          </cell>
        </row>
        <row r="660">
          <cell r="A660">
            <v>1713</v>
          </cell>
          <cell r="B660">
            <v>63</v>
          </cell>
          <cell r="C660" t="str">
            <v>NSW</v>
          </cell>
        </row>
        <row r="661">
          <cell r="A661">
            <v>1714</v>
          </cell>
          <cell r="B661">
            <v>63</v>
          </cell>
          <cell r="C661" t="str">
            <v>NSW</v>
          </cell>
        </row>
        <row r="662">
          <cell r="A662">
            <v>1715</v>
          </cell>
          <cell r="B662">
            <v>63</v>
          </cell>
          <cell r="C662" t="str">
            <v>NSW</v>
          </cell>
        </row>
        <row r="663">
          <cell r="A663">
            <v>1725</v>
          </cell>
          <cell r="B663">
            <v>63</v>
          </cell>
          <cell r="C663" t="str">
            <v>NSW</v>
          </cell>
        </row>
        <row r="664">
          <cell r="A664">
            <v>1726</v>
          </cell>
          <cell r="B664">
            <v>63</v>
          </cell>
          <cell r="C664" t="str">
            <v>NSW</v>
          </cell>
        </row>
        <row r="665">
          <cell r="A665">
            <v>1727</v>
          </cell>
          <cell r="B665">
            <v>63</v>
          </cell>
          <cell r="C665" t="str">
            <v>NSW</v>
          </cell>
        </row>
        <row r="666">
          <cell r="A666">
            <v>1728</v>
          </cell>
          <cell r="B666">
            <v>63</v>
          </cell>
          <cell r="C666" t="str">
            <v>NSW</v>
          </cell>
        </row>
        <row r="667">
          <cell r="A667">
            <v>1730</v>
          </cell>
          <cell r="B667">
            <v>63</v>
          </cell>
          <cell r="C667" t="str">
            <v>NSW</v>
          </cell>
        </row>
        <row r="668">
          <cell r="A668">
            <v>1738</v>
          </cell>
          <cell r="B668">
            <v>63</v>
          </cell>
          <cell r="C668" t="str">
            <v>NSW</v>
          </cell>
        </row>
        <row r="669">
          <cell r="A669">
            <v>1739</v>
          </cell>
          <cell r="B669">
            <v>63</v>
          </cell>
          <cell r="C669" t="str">
            <v>NSW</v>
          </cell>
        </row>
        <row r="670">
          <cell r="A670">
            <v>1740</v>
          </cell>
          <cell r="B670">
            <v>63</v>
          </cell>
          <cell r="C670" t="str">
            <v>NSW</v>
          </cell>
        </row>
        <row r="671">
          <cell r="A671">
            <v>1741</v>
          </cell>
          <cell r="B671">
            <v>63</v>
          </cell>
          <cell r="C671" t="str">
            <v>NSW</v>
          </cell>
        </row>
        <row r="672">
          <cell r="A672">
            <v>1742</v>
          </cell>
          <cell r="B672">
            <v>63</v>
          </cell>
          <cell r="C672" t="str">
            <v>NSW</v>
          </cell>
        </row>
        <row r="673">
          <cell r="A673">
            <v>1743</v>
          </cell>
          <cell r="B673">
            <v>63</v>
          </cell>
          <cell r="C673" t="str">
            <v>NSW</v>
          </cell>
        </row>
        <row r="674">
          <cell r="A674">
            <v>1744</v>
          </cell>
          <cell r="B674">
            <v>63</v>
          </cell>
          <cell r="C674" t="str">
            <v>NSW</v>
          </cell>
        </row>
        <row r="675">
          <cell r="A675">
            <v>1745</v>
          </cell>
          <cell r="B675">
            <v>63</v>
          </cell>
          <cell r="C675" t="str">
            <v>NSW</v>
          </cell>
        </row>
        <row r="676">
          <cell r="A676">
            <v>1746</v>
          </cell>
          <cell r="B676">
            <v>63</v>
          </cell>
          <cell r="C676" t="str">
            <v>NSW</v>
          </cell>
        </row>
        <row r="677">
          <cell r="A677">
            <v>1747</v>
          </cell>
          <cell r="B677">
            <v>63</v>
          </cell>
          <cell r="C677" t="str">
            <v>NSW</v>
          </cell>
        </row>
        <row r="678">
          <cell r="A678">
            <v>1748</v>
          </cell>
          <cell r="B678">
            <v>63</v>
          </cell>
          <cell r="C678" t="str">
            <v>NSW</v>
          </cell>
        </row>
        <row r="679">
          <cell r="A679">
            <v>1749</v>
          </cell>
          <cell r="B679">
            <v>63</v>
          </cell>
          <cell r="C679" t="str">
            <v>NSW</v>
          </cell>
        </row>
        <row r="680">
          <cell r="A680">
            <v>1750</v>
          </cell>
          <cell r="B680">
            <v>63</v>
          </cell>
          <cell r="C680" t="str">
            <v>NSW</v>
          </cell>
        </row>
        <row r="681">
          <cell r="A681">
            <v>1755</v>
          </cell>
          <cell r="B681">
            <v>63</v>
          </cell>
          <cell r="C681" t="str">
            <v>NSW</v>
          </cell>
        </row>
        <row r="682">
          <cell r="A682">
            <v>1764</v>
          </cell>
          <cell r="B682">
            <v>63</v>
          </cell>
          <cell r="C682" t="str">
            <v>NSW</v>
          </cell>
        </row>
        <row r="683">
          <cell r="A683">
            <v>1765</v>
          </cell>
          <cell r="B683">
            <v>63</v>
          </cell>
          <cell r="C683" t="str">
            <v>NSW</v>
          </cell>
        </row>
        <row r="684">
          <cell r="A684">
            <v>1771</v>
          </cell>
          <cell r="B684">
            <v>63</v>
          </cell>
          <cell r="C684" t="str">
            <v>NSW</v>
          </cell>
        </row>
        <row r="685">
          <cell r="A685">
            <v>1772</v>
          </cell>
          <cell r="B685">
            <v>63</v>
          </cell>
          <cell r="C685" t="str">
            <v>NSW</v>
          </cell>
        </row>
        <row r="686">
          <cell r="A686">
            <v>1773</v>
          </cell>
          <cell r="B686">
            <v>63</v>
          </cell>
          <cell r="C686" t="str">
            <v>NSW</v>
          </cell>
        </row>
        <row r="687">
          <cell r="A687">
            <v>1774</v>
          </cell>
          <cell r="B687">
            <v>63</v>
          </cell>
          <cell r="C687" t="str">
            <v>NSW</v>
          </cell>
        </row>
        <row r="688">
          <cell r="A688">
            <v>1775</v>
          </cell>
          <cell r="B688">
            <v>63</v>
          </cell>
          <cell r="C688" t="str">
            <v>NSW</v>
          </cell>
        </row>
        <row r="689">
          <cell r="A689">
            <v>1776</v>
          </cell>
          <cell r="B689">
            <v>63</v>
          </cell>
          <cell r="C689" t="str">
            <v>NSW</v>
          </cell>
        </row>
        <row r="690">
          <cell r="A690">
            <v>1777</v>
          </cell>
          <cell r="B690">
            <v>63</v>
          </cell>
          <cell r="C690" t="str">
            <v>NSW</v>
          </cell>
        </row>
        <row r="691">
          <cell r="A691">
            <v>1778</v>
          </cell>
          <cell r="B691">
            <v>63</v>
          </cell>
          <cell r="C691" t="str">
            <v>NSW</v>
          </cell>
        </row>
        <row r="692">
          <cell r="A692">
            <v>1779</v>
          </cell>
          <cell r="B692">
            <v>63</v>
          </cell>
          <cell r="C692" t="str">
            <v>NSW</v>
          </cell>
        </row>
        <row r="693">
          <cell r="A693">
            <v>1780</v>
          </cell>
          <cell r="B693">
            <v>63</v>
          </cell>
          <cell r="C693" t="str">
            <v>NSW</v>
          </cell>
        </row>
        <row r="694">
          <cell r="A694">
            <v>1781</v>
          </cell>
          <cell r="B694">
            <v>63</v>
          </cell>
          <cell r="C694" t="str">
            <v>NSW</v>
          </cell>
        </row>
        <row r="695">
          <cell r="A695">
            <v>1783</v>
          </cell>
          <cell r="B695">
            <v>63</v>
          </cell>
          <cell r="C695" t="str">
            <v>NSW</v>
          </cell>
        </row>
        <row r="696">
          <cell r="A696">
            <v>1784</v>
          </cell>
          <cell r="B696">
            <v>63</v>
          </cell>
          <cell r="C696" t="str">
            <v>NSW</v>
          </cell>
        </row>
        <row r="697">
          <cell r="A697">
            <v>1785</v>
          </cell>
          <cell r="B697">
            <v>63</v>
          </cell>
          <cell r="C697" t="str">
            <v>NSW</v>
          </cell>
        </row>
        <row r="698">
          <cell r="A698">
            <v>1786</v>
          </cell>
          <cell r="B698">
            <v>63</v>
          </cell>
          <cell r="C698" t="str">
            <v>NSW</v>
          </cell>
        </row>
        <row r="699">
          <cell r="A699">
            <v>1787</v>
          </cell>
          <cell r="B699">
            <v>63</v>
          </cell>
          <cell r="C699" t="str">
            <v>NSW</v>
          </cell>
        </row>
        <row r="700">
          <cell r="A700">
            <v>1788</v>
          </cell>
          <cell r="B700">
            <v>63</v>
          </cell>
          <cell r="C700" t="str">
            <v>NSW</v>
          </cell>
        </row>
        <row r="701">
          <cell r="A701">
            <v>1789</v>
          </cell>
          <cell r="B701">
            <v>63</v>
          </cell>
          <cell r="C701" t="str">
            <v>NSW</v>
          </cell>
        </row>
        <row r="702">
          <cell r="A702">
            <v>1790</v>
          </cell>
          <cell r="B702">
            <v>63</v>
          </cell>
          <cell r="C702" t="str">
            <v>NSW</v>
          </cell>
        </row>
        <row r="703">
          <cell r="A703">
            <v>1795</v>
          </cell>
          <cell r="B703">
            <v>63</v>
          </cell>
          <cell r="C703" t="str">
            <v>NSW</v>
          </cell>
        </row>
        <row r="704">
          <cell r="A704">
            <v>1796</v>
          </cell>
          <cell r="B704">
            <v>63</v>
          </cell>
          <cell r="C704" t="str">
            <v>NSW</v>
          </cell>
        </row>
        <row r="705">
          <cell r="A705">
            <v>1797</v>
          </cell>
          <cell r="B705">
            <v>63</v>
          </cell>
          <cell r="C705" t="str">
            <v>NSW</v>
          </cell>
        </row>
        <row r="706">
          <cell r="A706">
            <v>1798</v>
          </cell>
          <cell r="B706">
            <v>63</v>
          </cell>
          <cell r="C706" t="str">
            <v>NSW</v>
          </cell>
        </row>
        <row r="707">
          <cell r="A707">
            <v>1800</v>
          </cell>
          <cell r="B707">
            <v>63</v>
          </cell>
          <cell r="C707" t="str">
            <v>NSW</v>
          </cell>
        </row>
        <row r="708">
          <cell r="A708">
            <v>1801</v>
          </cell>
          <cell r="B708">
            <v>63</v>
          </cell>
          <cell r="C708" t="str">
            <v>NSW</v>
          </cell>
        </row>
        <row r="709">
          <cell r="A709">
            <v>1802</v>
          </cell>
          <cell r="B709">
            <v>63</v>
          </cell>
          <cell r="C709" t="str">
            <v>NSW</v>
          </cell>
        </row>
        <row r="710">
          <cell r="A710">
            <v>1803</v>
          </cell>
          <cell r="B710">
            <v>63</v>
          </cell>
          <cell r="C710" t="str">
            <v>NSW</v>
          </cell>
        </row>
        <row r="711">
          <cell r="A711">
            <v>1804</v>
          </cell>
          <cell r="B711">
            <v>63</v>
          </cell>
          <cell r="C711" t="str">
            <v>NSW</v>
          </cell>
        </row>
        <row r="712">
          <cell r="A712">
            <v>1805</v>
          </cell>
          <cell r="B712">
            <v>63</v>
          </cell>
          <cell r="C712" t="str">
            <v>NSW</v>
          </cell>
        </row>
        <row r="713">
          <cell r="A713">
            <v>1806</v>
          </cell>
          <cell r="B713">
            <v>63</v>
          </cell>
          <cell r="C713" t="str">
            <v>NSW</v>
          </cell>
        </row>
        <row r="714">
          <cell r="A714">
            <v>1807</v>
          </cell>
          <cell r="B714">
            <v>63</v>
          </cell>
          <cell r="C714" t="str">
            <v>NSW</v>
          </cell>
        </row>
        <row r="715">
          <cell r="A715">
            <v>1808</v>
          </cell>
          <cell r="B715">
            <v>63</v>
          </cell>
          <cell r="C715" t="str">
            <v>NSW</v>
          </cell>
        </row>
        <row r="716">
          <cell r="A716">
            <v>1809</v>
          </cell>
          <cell r="B716">
            <v>63</v>
          </cell>
          <cell r="C716" t="str">
            <v>NSW</v>
          </cell>
        </row>
        <row r="717">
          <cell r="A717">
            <v>1811</v>
          </cell>
          <cell r="B717">
            <v>63</v>
          </cell>
          <cell r="C717" t="str">
            <v>NSW</v>
          </cell>
        </row>
        <row r="718">
          <cell r="A718">
            <v>1812</v>
          </cell>
          <cell r="B718">
            <v>63</v>
          </cell>
          <cell r="C718" t="str">
            <v>NSW</v>
          </cell>
        </row>
        <row r="719">
          <cell r="A719">
            <v>1813</v>
          </cell>
          <cell r="B719">
            <v>63</v>
          </cell>
          <cell r="C719" t="str">
            <v>NSW</v>
          </cell>
        </row>
        <row r="720">
          <cell r="A720">
            <v>1814</v>
          </cell>
          <cell r="B720">
            <v>63</v>
          </cell>
          <cell r="C720" t="str">
            <v>NSW</v>
          </cell>
        </row>
        <row r="721">
          <cell r="A721">
            <v>1815</v>
          </cell>
          <cell r="B721">
            <v>63</v>
          </cell>
          <cell r="C721" t="str">
            <v>NSW</v>
          </cell>
        </row>
        <row r="722">
          <cell r="A722">
            <v>1816</v>
          </cell>
          <cell r="B722">
            <v>63</v>
          </cell>
          <cell r="C722" t="str">
            <v>NSW</v>
          </cell>
        </row>
        <row r="723">
          <cell r="A723">
            <v>1817</v>
          </cell>
          <cell r="B723">
            <v>63</v>
          </cell>
          <cell r="C723" t="str">
            <v>NSW</v>
          </cell>
        </row>
        <row r="724">
          <cell r="A724">
            <v>1818</v>
          </cell>
          <cell r="B724">
            <v>63</v>
          </cell>
          <cell r="C724" t="str">
            <v>NSW</v>
          </cell>
        </row>
        <row r="725">
          <cell r="A725">
            <v>1819</v>
          </cell>
          <cell r="B725">
            <v>63</v>
          </cell>
          <cell r="C725" t="str">
            <v>NSW</v>
          </cell>
        </row>
        <row r="726">
          <cell r="A726">
            <v>1820</v>
          </cell>
          <cell r="B726">
            <v>63</v>
          </cell>
          <cell r="C726" t="str">
            <v>NSW</v>
          </cell>
        </row>
        <row r="727">
          <cell r="A727">
            <v>1821</v>
          </cell>
          <cell r="B727">
            <v>63</v>
          </cell>
          <cell r="C727" t="str">
            <v>NSW</v>
          </cell>
        </row>
        <row r="728">
          <cell r="A728">
            <v>1822</v>
          </cell>
          <cell r="B728">
            <v>63</v>
          </cell>
          <cell r="C728" t="str">
            <v>NSW</v>
          </cell>
        </row>
        <row r="729">
          <cell r="A729">
            <v>1823</v>
          </cell>
          <cell r="B729">
            <v>63</v>
          </cell>
          <cell r="C729" t="str">
            <v>NSW</v>
          </cell>
        </row>
        <row r="730">
          <cell r="A730">
            <v>1824</v>
          </cell>
          <cell r="B730">
            <v>63</v>
          </cell>
          <cell r="C730" t="str">
            <v>NSW</v>
          </cell>
        </row>
        <row r="731">
          <cell r="A731">
            <v>1825</v>
          </cell>
          <cell r="B731">
            <v>63</v>
          </cell>
          <cell r="C731" t="str">
            <v>NSW</v>
          </cell>
        </row>
        <row r="732">
          <cell r="A732">
            <v>1826</v>
          </cell>
          <cell r="B732">
            <v>63</v>
          </cell>
          <cell r="C732" t="str">
            <v>NSW</v>
          </cell>
        </row>
        <row r="733">
          <cell r="A733">
            <v>1827</v>
          </cell>
          <cell r="B733">
            <v>63</v>
          </cell>
          <cell r="C733" t="str">
            <v>NSW</v>
          </cell>
        </row>
        <row r="734">
          <cell r="A734">
            <v>1828</v>
          </cell>
          <cell r="B734">
            <v>63</v>
          </cell>
          <cell r="C734" t="str">
            <v>NSW</v>
          </cell>
        </row>
        <row r="735">
          <cell r="A735">
            <v>1829</v>
          </cell>
          <cell r="B735">
            <v>63</v>
          </cell>
          <cell r="C735" t="str">
            <v>NSW</v>
          </cell>
        </row>
        <row r="736">
          <cell r="A736">
            <v>1830</v>
          </cell>
          <cell r="B736">
            <v>63</v>
          </cell>
          <cell r="C736" t="str">
            <v>NSW</v>
          </cell>
        </row>
        <row r="737">
          <cell r="A737">
            <v>1831</v>
          </cell>
          <cell r="B737">
            <v>63</v>
          </cell>
          <cell r="C737" t="str">
            <v>NSW</v>
          </cell>
        </row>
        <row r="738">
          <cell r="A738">
            <v>1832</v>
          </cell>
          <cell r="B738">
            <v>63</v>
          </cell>
          <cell r="C738" t="str">
            <v>NSW</v>
          </cell>
        </row>
        <row r="739">
          <cell r="A739">
            <v>1833</v>
          </cell>
          <cell r="B739">
            <v>63</v>
          </cell>
          <cell r="C739" t="str">
            <v>NSW</v>
          </cell>
        </row>
        <row r="740">
          <cell r="A740">
            <v>1834</v>
          </cell>
          <cell r="B740">
            <v>63</v>
          </cell>
          <cell r="C740" t="str">
            <v>NSW</v>
          </cell>
        </row>
        <row r="741">
          <cell r="A741">
            <v>1835</v>
          </cell>
          <cell r="B741">
            <v>63</v>
          </cell>
          <cell r="C741" t="str">
            <v>NSW</v>
          </cell>
        </row>
        <row r="742">
          <cell r="A742">
            <v>1836</v>
          </cell>
          <cell r="B742">
            <v>63</v>
          </cell>
          <cell r="C742" t="str">
            <v>NSW</v>
          </cell>
        </row>
        <row r="743">
          <cell r="A743">
            <v>1837</v>
          </cell>
          <cell r="B743">
            <v>63</v>
          </cell>
          <cell r="C743" t="str">
            <v>NSW</v>
          </cell>
        </row>
        <row r="744">
          <cell r="A744">
            <v>1838</v>
          </cell>
          <cell r="B744">
            <v>63</v>
          </cell>
          <cell r="C744" t="str">
            <v>NSW</v>
          </cell>
        </row>
        <row r="745">
          <cell r="A745">
            <v>1839</v>
          </cell>
          <cell r="B745">
            <v>63</v>
          </cell>
          <cell r="C745" t="str">
            <v>NSW</v>
          </cell>
        </row>
        <row r="746">
          <cell r="A746">
            <v>1842</v>
          </cell>
          <cell r="B746">
            <v>63</v>
          </cell>
          <cell r="C746" t="str">
            <v>NSW</v>
          </cell>
        </row>
        <row r="747">
          <cell r="A747">
            <v>1843</v>
          </cell>
          <cell r="B747">
            <v>63</v>
          </cell>
          <cell r="C747" t="str">
            <v>NSW</v>
          </cell>
        </row>
        <row r="748">
          <cell r="A748">
            <v>1844</v>
          </cell>
          <cell r="B748">
            <v>63</v>
          </cell>
          <cell r="C748" t="str">
            <v>NSW</v>
          </cell>
        </row>
        <row r="749">
          <cell r="A749">
            <v>1845</v>
          </cell>
          <cell r="B749">
            <v>63</v>
          </cell>
          <cell r="C749" t="str">
            <v>NSW</v>
          </cell>
        </row>
        <row r="750">
          <cell r="A750">
            <v>1846</v>
          </cell>
          <cell r="B750">
            <v>63</v>
          </cell>
          <cell r="C750" t="str">
            <v>NSW</v>
          </cell>
        </row>
        <row r="751">
          <cell r="A751">
            <v>1847</v>
          </cell>
          <cell r="B751">
            <v>63</v>
          </cell>
          <cell r="C751" t="str">
            <v>NSW</v>
          </cell>
        </row>
        <row r="752">
          <cell r="A752">
            <v>1848</v>
          </cell>
          <cell r="B752">
            <v>63</v>
          </cell>
          <cell r="C752" t="str">
            <v>NSW</v>
          </cell>
        </row>
        <row r="753">
          <cell r="A753">
            <v>1849</v>
          </cell>
          <cell r="B753">
            <v>63</v>
          </cell>
          <cell r="C753" t="str">
            <v>NSW</v>
          </cell>
        </row>
        <row r="754">
          <cell r="A754">
            <v>1850</v>
          </cell>
          <cell r="B754">
            <v>63</v>
          </cell>
          <cell r="C754" t="str">
            <v>NSW</v>
          </cell>
        </row>
        <row r="755">
          <cell r="A755">
            <v>1851</v>
          </cell>
          <cell r="B755">
            <v>63</v>
          </cell>
          <cell r="C755" t="str">
            <v>NSW</v>
          </cell>
        </row>
        <row r="756">
          <cell r="A756">
            <v>1852</v>
          </cell>
          <cell r="B756">
            <v>63</v>
          </cell>
          <cell r="C756" t="str">
            <v>NSW</v>
          </cell>
        </row>
        <row r="757">
          <cell r="A757">
            <v>1853</v>
          </cell>
          <cell r="B757">
            <v>63</v>
          </cell>
          <cell r="C757" t="str">
            <v>NSW</v>
          </cell>
        </row>
        <row r="758">
          <cell r="A758">
            <v>1854</v>
          </cell>
          <cell r="B758">
            <v>63</v>
          </cell>
          <cell r="C758" t="str">
            <v>NSW</v>
          </cell>
        </row>
        <row r="759">
          <cell r="A759">
            <v>1855</v>
          </cell>
          <cell r="B759">
            <v>63</v>
          </cell>
          <cell r="C759" t="str">
            <v>NSW</v>
          </cell>
        </row>
        <row r="760">
          <cell r="A760">
            <v>1856</v>
          </cell>
          <cell r="B760">
            <v>63</v>
          </cell>
          <cell r="C760" t="str">
            <v>NSW</v>
          </cell>
        </row>
        <row r="761">
          <cell r="A761">
            <v>1857</v>
          </cell>
          <cell r="B761">
            <v>63</v>
          </cell>
          <cell r="C761" t="str">
            <v>NSW</v>
          </cell>
        </row>
        <row r="762">
          <cell r="A762">
            <v>1858</v>
          </cell>
          <cell r="B762">
            <v>63</v>
          </cell>
          <cell r="C762" t="str">
            <v>NSW</v>
          </cell>
        </row>
        <row r="763">
          <cell r="A763">
            <v>1859</v>
          </cell>
          <cell r="B763">
            <v>63</v>
          </cell>
          <cell r="C763" t="str">
            <v>NSW</v>
          </cell>
        </row>
        <row r="764">
          <cell r="A764">
            <v>1860</v>
          </cell>
          <cell r="B764">
            <v>63</v>
          </cell>
          <cell r="C764" t="str">
            <v>NSW</v>
          </cell>
        </row>
        <row r="765">
          <cell r="A765">
            <v>1861</v>
          </cell>
          <cell r="B765">
            <v>63</v>
          </cell>
          <cell r="C765" t="str">
            <v>NSW</v>
          </cell>
        </row>
        <row r="766">
          <cell r="A766">
            <v>1862</v>
          </cell>
          <cell r="B766">
            <v>63</v>
          </cell>
          <cell r="C766" t="str">
            <v>NSW</v>
          </cell>
        </row>
        <row r="767">
          <cell r="A767">
            <v>1863</v>
          </cell>
          <cell r="B767">
            <v>63</v>
          </cell>
          <cell r="C767" t="str">
            <v>NSW</v>
          </cell>
        </row>
        <row r="768">
          <cell r="A768">
            <v>1864</v>
          </cell>
          <cell r="B768">
            <v>63</v>
          </cell>
          <cell r="C768" t="str">
            <v>NSW</v>
          </cell>
        </row>
        <row r="769">
          <cell r="A769">
            <v>1867</v>
          </cell>
          <cell r="B769">
            <v>63</v>
          </cell>
          <cell r="C769" t="str">
            <v>NSW</v>
          </cell>
        </row>
        <row r="770">
          <cell r="A770">
            <v>1868</v>
          </cell>
          <cell r="B770">
            <v>63</v>
          </cell>
          <cell r="C770" t="str">
            <v>NSW</v>
          </cell>
        </row>
        <row r="771">
          <cell r="A771">
            <v>1869</v>
          </cell>
          <cell r="B771">
            <v>63</v>
          </cell>
          <cell r="C771" t="str">
            <v>NSW</v>
          </cell>
        </row>
        <row r="772">
          <cell r="A772">
            <v>1870</v>
          </cell>
          <cell r="B772">
            <v>63</v>
          </cell>
          <cell r="C772" t="str">
            <v>NSW</v>
          </cell>
        </row>
        <row r="773">
          <cell r="A773">
            <v>1871</v>
          </cell>
          <cell r="B773">
            <v>63</v>
          </cell>
          <cell r="C773" t="str">
            <v>NSW</v>
          </cell>
        </row>
        <row r="774">
          <cell r="A774">
            <v>1872</v>
          </cell>
          <cell r="B774">
            <v>63</v>
          </cell>
          <cell r="C774" t="str">
            <v>NSW</v>
          </cell>
        </row>
        <row r="775">
          <cell r="A775">
            <v>1873</v>
          </cell>
          <cell r="B775">
            <v>63</v>
          </cell>
          <cell r="C775" t="str">
            <v>NSW</v>
          </cell>
        </row>
        <row r="776">
          <cell r="A776">
            <v>1874</v>
          </cell>
          <cell r="B776">
            <v>63</v>
          </cell>
          <cell r="C776" t="str">
            <v>NSW</v>
          </cell>
        </row>
        <row r="777">
          <cell r="A777">
            <v>1875</v>
          </cell>
          <cell r="B777">
            <v>63</v>
          </cell>
          <cell r="C777" t="str">
            <v>NSW</v>
          </cell>
        </row>
        <row r="778">
          <cell r="A778">
            <v>1876</v>
          </cell>
          <cell r="B778">
            <v>63</v>
          </cell>
          <cell r="C778" t="str">
            <v>NSW</v>
          </cell>
        </row>
        <row r="779">
          <cell r="A779">
            <v>1877</v>
          </cell>
          <cell r="B779">
            <v>63</v>
          </cell>
          <cell r="C779" t="str">
            <v>NSW</v>
          </cell>
        </row>
        <row r="780">
          <cell r="A780">
            <v>1878</v>
          </cell>
          <cell r="B780">
            <v>63</v>
          </cell>
          <cell r="C780" t="str">
            <v>NSW</v>
          </cell>
        </row>
        <row r="781">
          <cell r="A781">
            <v>1879</v>
          </cell>
          <cell r="B781">
            <v>63</v>
          </cell>
          <cell r="C781" t="str">
            <v>NSW</v>
          </cell>
        </row>
        <row r="782">
          <cell r="A782">
            <v>1880</v>
          </cell>
          <cell r="B782">
            <v>63</v>
          </cell>
          <cell r="C782" t="str">
            <v>NSW</v>
          </cell>
        </row>
        <row r="783">
          <cell r="A783">
            <v>1881</v>
          </cell>
          <cell r="B783">
            <v>63</v>
          </cell>
          <cell r="C783" t="str">
            <v>NSW</v>
          </cell>
        </row>
        <row r="784">
          <cell r="A784">
            <v>1882</v>
          </cell>
          <cell r="B784">
            <v>63</v>
          </cell>
          <cell r="C784" t="str">
            <v>NSW</v>
          </cell>
        </row>
        <row r="785">
          <cell r="A785">
            <v>1883</v>
          </cell>
          <cell r="B785">
            <v>63</v>
          </cell>
          <cell r="C785" t="str">
            <v>NSW</v>
          </cell>
        </row>
        <row r="786">
          <cell r="A786">
            <v>1884</v>
          </cell>
          <cell r="B786">
            <v>63</v>
          </cell>
          <cell r="C786" t="str">
            <v>NSW</v>
          </cell>
        </row>
        <row r="787">
          <cell r="A787">
            <v>1885</v>
          </cell>
          <cell r="B787">
            <v>63</v>
          </cell>
          <cell r="C787" t="str">
            <v>NSW</v>
          </cell>
        </row>
        <row r="788">
          <cell r="A788">
            <v>1886</v>
          </cell>
          <cell r="B788">
            <v>63</v>
          </cell>
          <cell r="C788" t="str">
            <v>NSW</v>
          </cell>
        </row>
        <row r="789">
          <cell r="A789">
            <v>1887</v>
          </cell>
          <cell r="B789">
            <v>63</v>
          </cell>
          <cell r="C789" t="str">
            <v>NSW</v>
          </cell>
        </row>
        <row r="790">
          <cell r="A790">
            <v>1888</v>
          </cell>
          <cell r="B790">
            <v>63</v>
          </cell>
          <cell r="C790" t="str">
            <v>NSW</v>
          </cell>
        </row>
        <row r="791">
          <cell r="A791">
            <v>1890</v>
          </cell>
          <cell r="B791">
            <v>63</v>
          </cell>
          <cell r="C791" t="str">
            <v>NSW</v>
          </cell>
        </row>
        <row r="792">
          <cell r="A792">
            <v>1891</v>
          </cell>
          <cell r="B792">
            <v>63</v>
          </cell>
          <cell r="C792" t="str">
            <v>NSW</v>
          </cell>
        </row>
        <row r="793">
          <cell r="A793">
            <v>1894</v>
          </cell>
          <cell r="B793">
            <v>63</v>
          </cell>
          <cell r="C793" t="str">
            <v>NSW</v>
          </cell>
        </row>
        <row r="794">
          <cell r="A794">
            <v>1895</v>
          </cell>
          <cell r="B794">
            <v>63</v>
          </cell>
          <cell r="C794" t="str">
            <v>NSW</v>
          </cell>
        </row>
        <row r="795">
          <cell r="A795">
            <v>1896</v>
          </cell>
          <cell r="B795">
            <v>63</v>
          </cell>
          <cell r="C795" t="str">
            <v>NSW</v>
          </cell>
        </row>
        <row r="796">
          <cell r="A796">
            <v>1897</v>
          </cell>
          <cell r="B796">
            <v>63</v>
          </cell>
          <cell r="C796" t="str">
            <v>NSW</v>
          </cell>
        </row>
        <row r="797">
          <cell r="A797">
            <v>1898</v>
          </cell>
          <cell r="B797">
            <v>63</v>
          </cell>
          <cell r="C797" t="str">
            <v>NSW</v>
          </cell>
        </row>
        <row r="798">
          <cell r="A798">
            <v>1900</v>
          </cell>
          <cell r="B798">
            <v>63</v>
          </cell>
          <cell r="C798" t="str">
            <v>NSW</v>
          </cell>
        </row>
        <row r="799">
          <cell r="A799">
            <v>1902</v>
          </cell>
          <cell r="B799">
            <v>63</v>
          </cell>
          <cell r="C799" t="str">
            <v>NSW</v>
          </cell>
        </row>
        <row r="800">
          <cell r="A800">
            <v>1903</v>
          </cell>
          <cell r="B800">
            <v>63</v>
          </cell>
          <cell r="C800" t="str">
            <v>NSW</v>
          </cell>
        </row>
        <row r="801">
          <cell r="A801">
            <v>1920</v>
          </cell>
          <cell r="B801">
            <v>63</v>
          </cell>
          <cell r="C801" t="str">
            <v>NSW</v>
          </cell>
        </row>
        <row r="802">
          <cell r="A802">
            <v>2000</v>
          </cell>
          <cell r="B802">
            <v>63</v>
          </cell>
          <cell r="C802" t="str">
            <v>NSW</v>
          </cell>
        </row>
        <row r="803">
          <cell r="A803">
            <v>2001</v>
          </cell>
          <cell r="B803">
            <v>63</v>
          </cell>
          <cell r="C803" t="str">
            <v>NSW</v>
          </cell>
        </row>
        <row r="804">
          <cell r="A804">
            <v>2004</v>
          </cell>
          <cell r="B804">
            <v>63</v>
          </cell>
          <cell r="C804" t="str">
            <v>NSW</v>
          </cell>
        </row>
        <row r="805">
          <cell r="A805">
            <v>2005</v>
          </cell>
          <cell r="B805">
            <v>63</v>
          </cell>
          <cell r="C805" t="str">
            <v>NSW</v>
          </cell>
        </row>
        <row r="806">
          <cell r="A806">
            <v>2006</v>
          </cell>
          <cell r="B806">
            <v>63</v>
          </cell>
          <cell r="C806" t="str">
            <v>NSW</v>
          </cell>
        </row>
        <row r="807">
          <cell r="A807">
            <v>2007</v>
          </cell>
          <cell r="B807">
            <v>63</v>
          </cell>
          <cell r="C807" t="str">
            <v>NSW</v>
          </cell>
        </row>
        <row r="808">
          <cell r="A808">
            <v>2008</v>
          </cell>
          <cell r="B808">
            <v>63</v>
          </cell>
          <cell r="C808" t="str">
            <v>NSW</v>
          </cell>
        </row>
        <row r="809">
          <cell r="A809">
            <v>2009</v>
          </cell>
          <cell r="B809">
            <v>63</v>
          </cell>
          <cell r="C809" t="str">
            <v>NSW</v>
          </cell>
        </row>
        <row r="810">
          <cell r="A810">
            <v>2010</v>
          </cell>
          <cell r="B810">
            <v>63</v>
          </cell>
          <cell r="C810" t="str">
            <v>NSW</v>
          </cell>
        </row>
        <row r="811">
          <cell r="A811">
            <v>2011</v>
          </cell>
          <cell r="B811">
            <v>63</v>
          </cell>
          <cell r="C811" t="str">
            <v>NSW</v>
          </cell>
        </row>
        <row r="812">
          <cell r="A812">
            <v>2012</v>
          </cell>
          <cell r="B812">
            <v>63</v>
          </cell>
          <cell r="C812" t="str">
            <v>NSW</v>
          </cell>
        </row>
        <row r="813">
          <cell r="A813">
            <v>2013</v>
          </cell>
          <cell r="B813">
            <v>63</v>
          </cell>
          <cell r="C813" t="str">
            <v>NSW</v>
          </cell>
        </row>
        <row r="814">
          <cell r="A814">
            <v>2014</v>
          </cell>
          <cell r="B814">
            <v>63</v>
          </cell>
          <cell r="C814" t="str">
            <v>NSW</v>
          </cell>
        </row>
        <row r="815">
          <cell r="A815">
            <v>2015</v>
          </cell>
          <cell r="B815">
            <v>63</v>
          </cell>
          <cell r="C815" t="str">
            <v>NSW</v>
          </cell>
        </row>
        <row r="816">
          <cell r="A816">
            <v>2016</v>
          </cell>
          <cell r="B816">
            <v>63</v>
          </cell>
          <cell r="C816" t="str">
            <v>NSW</v>
          </cell>
        </row>
        <row r="817">
          <cell r="A817">
            <v>2017</v>
          </cell>
          <cell r="B817">
            <v>63</v>
          </cell>
          <cell r="C817" t="str">
            <v>NSW</v>
          </cell>
        </row>
        <row r="818">
          <cell r="A818">
            <v>2018</v>
          </cell>
          <cell r="B818">
            <v>63</v>
          </cell>
          <cell r="C818" t="str">
            <v>NSW</v>
          </cell>
        </row>
        <row r="819">
          <cell r="A819">
            <v>2019</v>
          </cell>
          <cell r="B819">
            <v>63</v>
          </cell>
          <cell r="C819" t="str">
            <v>NSW</v>
          </cell>
        </row>
        <row r="820">
          <cell r="A820">
            <v>2020</v>
          </cell>
          <cell r="B820">
            <v>63</v>
          </cell>
          <cell r="C820" t="str">
            <v>NSW</v>
          </cell>
        </row>
        <row r="821">
          <cell r="A821">
            <v>2021</v>
          </cell>
          <cell r="B821">
            <v>63</v>
          </cell>
          <cell r="C821" t="str">
            <v>NSW</v>
          </cell>
        </row>
        <row r="822">
          <cell r="A822">
            <v>2022</v>
          </cell>
          <cell r="B822">
            <v>63</v>
          </cell>
          <cell r="C822" t="str">
            <v>NSW</v>
          </cell>
        </row>
        <row r="823">
          <cell r="A823">
            <v>2023</v>
          </cell>
          <cell r="B823">
            <v>63</v>
          </cell>
          <cell r="C823" t="str">
            <v>NSW</v>
          </cell>
        </row>
        <row r="824">
          <cell r="A824">
            <v>2024</v>
          </cell>
          <cell r="B824">
            <v>63</v>
          </cell>
          <cell r="C824" t="str">
            <v>NSW</v>
          </cell>
        </row>
        <row r="825">
          <cell r="A825">
            <v>2025</v>
          </cell>
          <cell r="B825">
            <v>63</v>
          </cell>
          <cell r="C825" t="str">
            <v>NSW</v>
          </cell>
        </row>
        <row r="826">
          <cell r="A826">
            <v>2026</v>
          </cell>
          <cell r="B826">
            <v>63</v>
          </cell>
          <cell r="C826" t="str">
            <v>NSW</v>
          </cell>
        </row>
        <row r="827">
          <cell r="A827">
            <v>2027</v>
          </cell>
          <cell r="B827">
            <v>63</v>
          </cell>
          <cell r="C827" t="str">
            <v>NSW</v>
          </cell>
        </row>
        <row r="828">
          <cell r="A828">
            <v>2028</v>
          </cell>
          <cell r="B828">
            <v>63</v>
          </cell>
          <cell r="C828" t="str">
            <v>NSW</v>
          </cell>
        </row>
        <row r="829">
          <cell r="A829">
            <v>2029</v>
          </cell>
          <cell r="B829">
            <v>63</v>
          </cell>
          <cell r="C829" t="str">
            <v>NSW</v>
          </cell>
        </row>
        <row r="830">
          <cell r="A830">
            <v>2030</v>
          </cell>
          <cell r="B830">
            <v>63</v>
          </cell>
          <cell r="C830" t="str">
            <v>NSW</v>
          </cell>
        </row>
        <row r="831">
          <cell r="A831">
            <v>2031</v>
          </cell>
          <cell r="B831">
            <v>63</v>
          </cell>
          <cell r="C831" t="str">
            <v>NSW</v>
          </cell>
        </row>
        <row r="832">
          <cell r="A832">
            <v>2032</v>
          </cell>
          <cell r="B832">
            <v>63</v>
          </cell>
          <cell r="C832" t="str">
            <v>NSW</v>
          </cell>
        </row>
        <row r="833">
          <cell r="A833">
            <v>2033</v>
          </cell>
          <cell r="B833">
            <v>63</v>
          </cell>
          <cell r="C833" t="str">
            <v>NSW</v>
          </cell>
        </row>
        <row r="834">
          <cell r="A834">
            <v>2034</v>
          </cell>
          <cell r="B834">
            <v>63</v>
          </cell>
          <cell r="C834" t="str">
            <v>NSW</v>
          </cell>
        </row>
        <row r="835">
          <cell r="A835">
            <v>2035</v>
          </cell>
          <cell r="B835">
            <v>63</v>
          </cell>
          <cell r="C835" t="str">
            <v>NSW</v>
          </cell>
        </row>
        <row r="836">
          <cell r="A836">
            <v>2036</v>
          </cell>
          <cell r="B836">
            <v>63</v>
          </cell>
          <cell r="C836" t="str">
            <v>NSW</v>
          </cell>
        </row>
        <row r="837">
          <cell r="A837">
            <v>2037</v>
          </cell>
          <cell r="B837">
            <v>63</v>
          </cell>
          <cell r="C837" t="str">
            <v>NSW</v>
          </cell>
        </row>
        <row r="838">
          <cell r="A838">
            <v>2038</v>
          </cell>
          <cell r="B838">
            <v>63</v>
          </cell>
          <cell r="C838" t="str">
            <v>NSW</v>
          </cell>
        </row>
        <row r="839">
          <cell r="A839">
            <v>2039</v>
          </cell>
          <cell r="B839">
            <v>63</v>
          </cell>
          <cell r="C839" t="str">
            <v>NSW</v>
          </cell>
        </row>
        <row r="840">
          <cell r="A840">
            <v>2040</v>
          </cell>
          <cell r="B840">
            <v>63</v>
          </cell>
          <cell r="C840" t="str">
            <v>NSW</v>
          </cell>
        </row>
        <row r="841">
          <cell r="A841">
            <v>2041</v>
          </cell>
          <cell r="B841">
            <v>63</v>
          </cell>
          <cell r="C841" t="str">
            <v>NSW</v>
          </cell>
        </row>
        <row r="842">
          <cell r="A842">
            <v>2042</v>
          </cell>
          <cell r="B842">
            <v>63</v>
          </cell>
          <cell r="C842" t="str">
            <v>NSW</v>
          </cell>
        </row>
        <row r="843">
          <cell r="A843">
            <v>2043</v>
          </cell>
          <cell r="B843">
            <v>63</v>
          </cell>
          <cell r="C843" t="str">
            <v>NSW</v>
          </cell>
        </row>
        <row r="844">
          <cell r="A844">
            <v>2044</v>
          </cell>
          <cell r="B844">
            <v>63</v>
          </cell>
          <cell r="C844" t="str">
            <v>NSW</v>
          </cell>
        </row>
        <row r="845">
          <cell r="A845">
            <v>2045</v>
          </cell>
          <cell r="B845">
            <v>63</v>
          </cell>
          <cell r="C845" t="str">
            <v>NSW</v>
          </cell>
        </row>
        <row r="846">
          <cell r="A846">
            <v>2046</v>
          </cell>
          <cell r="B846">
            <v>63</v>
          </cell>
          <cell r="C846" t="str">
            <v>NSW</v>
          </cell>
        </row>
        <row r="847">
          <cell r="A847">
            <v>2047</v>
          </cell>
          <cell r="B847">
            <v>63</v>
          </cell>
          <cell r="C847" t="str">
            <v>NSW</v>
          </cell>
        </row>
        <row r="848">
          <cell r="A848">
            <v>2048</v>
          </cell>
          <cell r="B848">
            <v>63</v>
          </cell>
          <cell r="C848" t="str">
            <v>NSW</v>
          </cell>
        </row>
        <row r="849">
          <cell r="A849">
            <v>2049</v>
          </cell>
          <cell r="B849">
            <v>63</v>
          </cell>
          <cell r="C849" t="str">
            <v>NSW</v>
          </cell>
        </row>
        <row r="850">
          <cell r="A850">
            <v>2050</v>
          </cell>
          <cell r="B850">
            <v>63</v>
          </cell>
          <cell r="C850" t="str">
            <v>NSW</v>
          </cell>
        </row>
        <row r="851">
          <cell r="A851">
            <v>2051</v>
          </cell>
          <cell r="B851">
            <v>63</v>
          </cell>
          <cell r="C851" t="str">
            <v>NSW</v>
          </cell>
        </row>
        <row r="852">
          <cell r="A852">
            <v>2052</v>
          </cell>
          <cell r="B852">
            <v>63</v>
          </cell>
          <cell r="C852" t="str">
            <v>NSW</v>
          </cell>
        </row>
        <row r="853">
          <cell r="A853">
            <v>2055</v>
          </cell>
          <cell r="B853">
            <v>63</v>
          </cell>
          <cell r="C853" t="str">
            <v>NSW</v>
          </cell>
        </row>
        <row r="854">
          <cell r="A854">
            <v>2056</v>
          </cell>
          <cell r="B854">
            <v>63</v>
          </cell>
          <cell r="C854" t="str">
            <v>NSW</v>
          </cell>
        </row>
        <row r="855">
          <cell r="A855">
            <v>2057</v>
          </cell>
          <cell r="B855">
            <v>63</v>
          </cell>
          <cell r="C855" t="str">
            <v>NSW</v>
          </cell>
        </row>
        <row r="856">
          <cell r="A856">
            <v>2058</v>
          </cell>
          <cell r="B856">
            <v>63</v>
          </cell>
          <cell r="C856" t="str">
            <v>NSW</v>
          </cell>
        </row>
        <row r="857">
          <cell r="A857">
            <v>2059</v>
          </cell>
          <cell r="B857">
            <v>63</v>
          </cell>
          <cell r="C857" t="str">
            <v>NSW</v>
          </cell>
        </row>
        <row r="858">
          <cell r="A858">
            <v>2060</v>
          </cell>
          <cell r="B858">
            <v>63</v>
          </cell>
          <cell r="C858" t="str">
            <v>NSW</v>
          </cell>
        </row>
        <row r="859">
          <cell r="A859">
            <v>2061</v>
          </cell>
          <cell r="B859">
            <v>63</v>
          </cell>
          <cell r="C859" t="str">
            <v>NSW</v>
          </cell>
        </row>
        <row r="860">
          <cell r="A860">
            <v>2062</v>
          </cell>
          <cell r="B860">
            <v>63</v>
          </cell>
          <cell r="C860" t="str">
            <v>NSW</v>
          </cell>
        </row>
        <row r="861">
          <cell r="A861">
            <v>2063</v>
          </cell>
          <cell r="B861">
            <v>63</v>
          </cell>
          <cell r="C861" t="str">
            <v>NSW</v>
          </cell>
        </row>
        <row r="862">
          <cell r="A862">
            <v>2064</v>
          </cell>
          <cell r="B862">
            <v>63</v>
          </cell>
          <cell r="C862" t="str">
            <v>NSW</v>
          </cell>
        </row>
        <row r="863">
          <cell r="A863">
            <v>2065</v>
          </cell>
          <cell r="B863">
            <v>63</v>
          </cell>
          <cell r="C863" t="str">
            <v>NSW</v>
          </cell>
        </row>
        <row r="864">
          <cell r="A864">
            <v>2066</v>
          </cell>
          <cell r="B864">
            <v>63</v>
          </cell>
          <cell r="C864" t="str">
            <v>NSW</v>
          </cell>
        </row>
        <row r="865">
          <cell r="A865">
            <v>2067</v>
          </cell>
          <cell r="B865">
            <v>63</v>
          </cell>
          <cell r="C865" t="str">
            <v>NSW</v>
          </cell>
        </row>
        <row r="866">
          <cell r="A866">
            <v>2068</v>
          </cell>
          <cell r="B866">
            <v>63</v>
          </cell>
          <cell r="C866" t="str">
            <v>NSW</v>
          </cell>
        </row>
        <row r="867">
          <cell r="A867">
            <v>2069</v>
          </cell>
          <cell r="B867">
            <v>63</v>
          </cell>
          <cell r="C867" t="str">
            <v>NSW</v>
          </cell>
        </row>
        <row r="868">
          <cell r="A868">
            <v>2070</v>
          </cell>
          <cell r="B868">
            <v>63</v>
          </cell>
          <cell r="C868" t="str">
            <v>NSW</v>
          </cell>
        </row>
        <row r="869">
          <cell r="A869">
            <v>2071</v>
          </cell>
          <cell r="B869">
            <v>63</v>
          </cell>
          <cell r="C869" t="str">
            <v>NSW</v>
          </cell>
        </row>
        <row r="870">
          <cell r="A870">
            <v>2072</v>
          </cell>
          <cell r="B870">
            <v>63</v>
          </cell>
          <cell r="C870" t="str">
            <v>NSW</v>
          </cell>
        </row>
        <row r="871">
          <cell r="A871">
            <v>2073</v>
          </cell>
          <cell r="B871">
            <v>63</v>
          </cell>
          <cell r="C871" t="str">
            <v>NSW</v>
          </cell>
        </row>
        <row r="872">
          <cell r="A872">
            <v>2074</v>
          </cell>
          <cell r="B872">
            <v>63</v>
          </cell>
          <cell r="C872" t="str">
            <v>NSW</v>
          </cell>
        </row>
        <row r="873">
          <cell r="A873">
            <v>2075</v>
          </cell>
          <cell r="B873">
            <v>63</v>
          </cell>
          <cell r="C873" t="str">
            <v>NSW</v>
          </cell>
        </row>
        <row r="874">
          <cell r="A874">
            <v>2076</v>
          </cell>
          <cell r="B874">
            <v>63</v>
          </cell>
          <cell r="C874" t="str">
            <v>NSW</v>
          </cell>
        </row>
        <row r="875">
          <cell r="A875">
            <v>2077</v>
          </cell>
          <cell r="B875">
            <v>63</v>
          </cell>
          <cell r="C875" t="str">
            <v>NSW</v>
          </cell>
        </row>
        <row r="876">
          <cell r="A876">
            <v>2079</v>
          </cell>
          <cell r="B876">
            <v>63</v>
          </cell>
          <cell r="C876" t="str">
            <v>NSW</v>
          </cell>
        </row>
        <row r="877">
          <cell r="A877">
            <v>2080</v>
          </cell>
          <cell r="B877">
            <v>63</v>
          </cell>
          <cell r="C877" t="str">
            <v>NSW</v>
          </cell>
        </row>
        <row r="878">
          <cell r="A878">
            <v>2081</v>
          </cell>
          <cell r="B878">
            <v>63</v>
          </cell>
          <cell r="C878" t="str">
            <v>NSW</v>
          </cell>
        </row>
        <row r="879">
          <cell r="A879">
            <v>2082</v>
          </cell>
          <cell r="B879">
            <v>63</v>
          </cell>
          <cell r="C879" t="str">
            <v>NSW</v>
          </cell>
        </row>
        <row r="880">
          <cell r="A880">
            <v>2083</v>
          </cell>
          <cell r="B880">
            <v>63</v>
          </cell>
          <cell r="C880" t="str">
            <v>NSW</v>
          </cell>
        </row>
        <row r="881">
          <cell r="A881">
            <v>2084</v>
          </cell>
          <cell r="B881">
            <v>63</v>
          </cell>
          <cell r="C881" t="str">
            <v>NSW</v>
          </cell>
        </row>
        <row r="882">
          <cell r="A882">
            <v>2085</v>
          </cell>
          <cell r="B882">
            <v>63</v>
          </cell>
          <cell r="C882" t="str">
            <v>NSW</v>
          </cell>
        </row>
        <row r="883">
          <cell r="A883">
            <v>2086</v>
          </cell>
          <cell r="B883">
            <v>63</v>
          </cell>
          <cell r="C883" t="str">
            <v>NSW</v>
          </cell>
        </row>
        <row r="884">
          <cell r="A884">
            <v>2087</v>
          </cell>
          <cell r="B884">
            <v>63</v>
          </cell>
          <cell r="C884" t="str">
            <v>NSW</v>
          </cell>
        </row>
        <row r="885">
          <cell r="A885">
            <v>2088</v>
          </cell>
          <cell r="B885">
            <v>63</v>
          </cell>
          <cell r="C885" t="str">
            <v>NSW</v>
          </cell>
        </row>
        <row r="886">
          <cell r="A886">
            <v>2089</v>
          </cell>
          <cell r="B886">
            <v>63</v>
          </cell>
          <cell r="C886" t="str">
            <v>NSW</v>
          </cell>
        </row>
        <row r="887">
          <cell r="A887">
            <v>2090</v>
          </cell>
          <cell r="B887">
            <v>63</v>
          </cell>
          <cell r="C887" t="str">
            <v>NSW</v>
          </cell>
        </row>
        <row r="888">
          <cell r="A888">
            <v>2091</v>
          </cell>
          <cell r="B888">
            <v>63</v>
          </cell>
          <cell r="C888" t="str">
            <v>NSW</v>
          </cell>
        </row>
        <row r="889">
          <cell r="A889">
            <v>2092</v>
          </cell>
          <cell r="B889">
            <v>63</v>
          </cell>
          <cell r="C889" t="str">
            <v>NSW</v>
          </cell>
        </row>
        <row r="890">
          <cell r="A890">
            <v>2093</v>
          </cell>
          <cell r="B890">
            <v>63</v>
          </cell>
          <cell r="C890" t="str">
            <v>NSW</v>
          </cell>
        </row>
        <row r="891">
          <cell r="A891">
            <v>2094</v>
          </cell>
          <cell r="B891">
            <v>63</v>
          </cell>
          <cell r="C891" t="str">
            <v>NSW</v>
          </cell>
        </row>
        <row r="892">
          <cell r="A892">
            <v>2095</v>
          </cell>
          <cell r="B892">
            <v>63</v>
          </cell>
          <cell r="C892" t="str">
            <v>NSW</v>
          </cell>
        </row>
        <row r="893">
          <cell r="A893">
            <v>2096</v>
          </cell>
          <cell r="B893">
            <v>63</v>
          </cell>
          <cell r="C893" t="str">
            <v>NSW</v>
          </cell>
        </row>
        <row r="894">
          <cell r="A894">
            <v>2097</v>
          </cell>
          <cell r="B894">
            <v>63</v>
          </cell>
          <cell r="C894" t="str">
            <v>NSW</v>
          </cell>
        </row>
        <row r="895">
          <cell r="A895">
            <v>2099</v>
          </cell>
          <cell r="B895">
            <v>63</v>
          </cell>
          <cell r="C895" t="str">
            <v>NSW</v>
          </cell>
        </row>
        <row r="896">
          <cell r="A896">
            <v>2100</v>
          </cell>
          <cell r="B896">
            <v>63</v>
          </cell>
          <cell r="C896" t="str">
            <v>NSW</v>
          </cell>
        </row>
        <row r="897">
          <cell r="A897">
            <v>2101</v>
          </cell>
          <cell r="B897">
            <v>63</v>
          </cell>
          <cell r="C897" t="str">
            <v>NSW</v>
          </cell>
        </row>
        <row r="898">
          <cell r="A898">
            <v>2102</v>
          </cell>
          <cell r="B898">
            <v>63</v>
          </cell>
          <cell r="C898" t="str">
            <v>NSW</v>
          </cell>
        </row>
        <row r="899">
          <cell r="A899">
            <v>2103</v>
          </cell>
          <cell r="B899">
            <v>63</v>
          </cell>
          <cell r="C899" t="str">
            <v>NSW</v>
          </cell>
        </row>
        <row r="900">
          <cell r="A900">
            <v>2104</v>
          </cell>
          <cell r="B900">
            <v>63</v>
          </cell>
          <cell r="C900" t="str">
            <v>NSW</v>
          </cell>
        </row>
        <row r="901">
          <cell r="A901">
            <v>2105</v>
          </cell>
          <cell r="B901">
            <v>63</v>
          </cell>
          <cell r="C901" t="str">
            <v>NSW</v>
          </cell>
        </row>
        <row r="902">
          <cell r="A902">
            <v>2106</v>
          </cell>
          <cell r="B902">
            <v>63</v>
          </cell>
          <cell r="C902" t="str">
            <v>NSW</v>
          </cell>
        </row>
        <row r="903">
          <cell r="A903">
            <v>2107</v>
          </cell>
          <cell r="B903">
            <v>63</v>
          </cell>
          <cell r="C903" t="str">
            <v>NSW</v>
          </cell>
        </row>
        <row r="904">
          <cell r="A904">
            <v>2108</v>
          </cell>
          <cell r="B904">
            <v>63</v>
          </cell>
          <cell r="C904" t="str">
            <v>NSW</v>
          </cell>
        </row>
        <row r="905">
          <cell r="A905">
            <v>2109</v>
          </cell>
          <cell r="B905">
            <v>63</v>
          </cell>
          <cell r="C905" t="str">
            <v>NSW</v>
          </cell>
        </row>
        <row r="906">
          <cell r="A906">
            <v>2110</v>
          </cell>
          <cell r="B906">
            <v>63</v>
          </cell>
          <cell r="C906" t="str">
            <v>NSW</v>
          </cell>
        </row>
        <row r="907">
          <cell r="A907">
            <v>2111</v>
          </cell>
          <cell r="B907">
            <v>63</v>
          </cell>
          <cell r="C907" t="str">
            <v>NSW</v>
          </cell>
        </row>
        <row r="908">
          <cell r="A908">
            <v>2112</v>
          </cell>
          <cell r="B908">
            <v>63</v>
          </cell>
          <cell r="C908" t="str">
            <v>NSW</v>
          </cell>
        </row>
        <row r="909">
          <cell r="A909">
            <v>2113</v>
          </cell>
          <cell r="B909">
            <v>63</v>
          </cell>
          <cell r="C909" t="str">
            <v>NSW</v>
          </cell>
        </row>
        <row r="910">
          <cell r="A910">
            <v>2114</v>
          </cell>
          <cell r="B910">
            <v>63</v>
          </cell>
          <cell r="C910" t="str">
            <v>NSW</v>
          </cell>
        </row>
        <row r="911">
          <cell r="A911">
            <v>2115</v>
          </cell>
          <cell r="B911">
            <v>63</v>
          </cell>
          <cell r="C911" t="str">
            <v>NSW</v>
          </cell>
        </row>
        <row r="912">
          <cell r="A912">
            <v>2116</v>
          </cell>
          <cell r="B912">
            <v>63</v>
          </cell>
          <cell r="C912" t="str">
            <v>NSW</v>
          </cell>
        </row>
        <row r="913">
          <cell r="A913">
            <v>2117</v>
          </cell>
          <cell r="B913">
            <v>63</v>
          </cell>
          <cell r="C913" t="str">
            <v>NSW</v>
          </cell>
        </row>
        <row r="914">
          <cell r="A914">
            <v>2118</v>
          </cell>
          <cell r="B914">
            <v>63</v>
          </cell>
          <cell r="C914" t="str">
            <v>NSW</v>
          </cell>
        </row>
        <row r="915">
          <cell r="A915">
            <v>2119</v>
          </cell>
          <cell r="B915">
            <v>63</v>
          </cell>
          <cell r="C915" t="str">
            <v>NSW</v>
          </cell>
        </row>
        <row r="916">
          <cell r="A916">
            <v>2120</v>
          </cell>
          <cell r="B916">
            <v>63</v>
          </cell>
          <cell r="C916" t="str">
            <v>NSW</v>
          </cell>
        </row>
        <row r="917">
          <cell r="A917">
            <v>2121</v>
          </cell>
          <cell r="B917">
            <v>63</v>
          </cell>
          <cell r="C917" t="str">
            <v>NSW</v>
          </cell>
        </row>
        <row r="918">
          <cell r="A918">
            <v>2122</v>
          </cell>
          <cell r="B918">
            <v>63</v>
          </cell>
          <cell r="C918" t="str">
            <v>NSW</v>
          </cell>
        </row>
        <row r="919">
          <cell r="A919">
            <v>2123</v>
          </cell>
          <cell r="B919">
            <v>63</v>
          </cell>
          <cell r="C919" t="str">
            <v>NSW</v>
          </cell>
        </row>
        <row r="920">
          <cell r="A920">
            <v>2124</v>
          </cell>
          <cell r="B920">
            <v>63</v>
          </cell>
          <cell r="C920" t="str">
            <v>NSW</v>
          </cell>
        </row>
        <row r="921">
          <cell r="A921">
            <v>2125</v>
          </cell>
          <cell r="B921">
            <v>63</v>
          </cell>
          <cell r="C921" t="str">
            <v>NSW</v>
          </cell>
        </row>
        <row r="922">
          <cell r="A922">
            <v>2126</v>
          </cell>
          <cell r="B922">
            <v>63</v>
          </cell>
          <cell r="C922" t="str">
            <v>NSW</v>
          </cell>
        </row>
        <row r="923">
          <cell r="A923">
            <v>2127</v>
          </cell>
          <cell r="B923">
            <v>63</v>
          </cell>
          <cell r="C923" t="str">
            <v>NSW</v>
          </cell>
        </row>
        <row r="924">
          <cell r="A924">
            <v>2128</v>
          </cell>
          <cell r="B924">
            <v>63</v>
          </cell>
          <cell r="C924" t="str">
            <v>NSW</v>
          </cell>
        </row>
        <row r="925">
          <cell r="A925">
            <v>2129</v>
          </cell>
          <cell r="B925">
            <v>63</v>
          </cell>
          <cell r="C925" t="str">
            <v>NSW</v>
          </cell>
        </row>
        <row r="926">
          <cell r="A926">
            <v>2130</v>
          </cell>
          <cell r="B926">
            <v>63</v>
          </cell>
          <cell r="C926" t="str">
            <v>NSW</v>
          </cell>
        </row>
        <row r="927">
          <cell r="A927">
            <v>2131</v>
          </cell>
          <cell r="B927">
            <v>63</v>
          </cell>
          <cell r="C927" t="str">
            <v>NSW</v>
          </cell>
        </row>
        <row r="928">
          <cell r="A928">
            <v>2132</v>
          </cell>
          <cell r="B928">
            <v>63</v>
          </cell>
          <cell r="C928" t="str">
            <v>NSW</v>
          </cell>
        </row>
        <row r="929">
          <cell r="A929">
            <v>2133</v>
          </cell>
          <cell r="B929">
            <v>63</v>
          </cell>
          <cell r="C929" t="str">
            <v>NSW</v>
          </cell>
        </row>
        <row r="930">
          <cell r="A930">
            <v>2134</v>
          </cell>
          <cell r="B930">
            <v>63</v>
          </cell>
          <cell r="C930" t="str">
            <v>NSW</v>
          </cell>
        </row>
        <row r="931">
          <cell r="A931">
            <v>2135</v>
          </cell>
          <cell r="B931">
            <v>63</v>
          </cell>
          <cell r="C931" t="str">
            <v>NSW</v>
          </cell>
        </row>
        <row r="932">
          <cell r="A932">
            <v>2136</v>
          </cell>
          <cell r="B932">
            <v>63</v>
          </cell>
          <cell r="C932" t="str">
            <v>NSW</v>
          </cell>
        </row>
        <row r="933">
          <cell r="A933">
            <v>2137</v>
          </cell>
          <cell r="B933">
            <v>63</v>
          </cell>
          <cell r="C933" t="str">
            <v>NSW</v>
          </cell>
        </row>
        <row r="934">
          <cell r="A934">
            <v>2138</v>
          </cell>
          <cell r="B934">
            <v>63</v>
          </cell>
          <cell r="C934" t="str">
            <v>NSW</v>
          </cell>
        </row>
        <row r="935">
          <cell r="A935">
            <v>2139</v>
          </cell>
          <cell r="B935">
            <v>63</v>
          </cell>
          <cell r="C935" t="str">
            <v>NSW</v>
          </cell>
        </row>
        <row r="936">
          <cell r="A936">
            <v>2140</v>
          </cell>
          <cell r="B936">
            <v>63</v>
          </cell>
          <cell r="C936" t="str">
            <v>NSW</v>
          </cell>
        </row>
        <row r="937">
          <cell r="A937">
            <v>2141</v>
          </cell>
          <cell r="B937">
            <v>63</v>
          </cell>
          <cell r="C937" t="str">
            <v>NSW</v>
          </cell>
        </row>
        <row r="938">
          <cell r="A938">
            <v>2142</v>
          </cell>
          <cell r="B938">
            <v>63</v>
          </cell>
          <cell r="C938" t="str">
            <v>NSW</v>
          </cell>
        </row>
        <row r="939">
          <cell r="A939">
            <v>2143</v>
          </cell>
          <cell r="B939">
            <v>63</v>
          </cell>
          <cell r="C939" t="str">
            <v>NSW</v>
          </cell>
        </row>
        <row r="940">
          <cell r="A940">
            <v>2144</v>
          </cell>
          <cell r="B940">
            <v>63</v>
          </cell>
          <cell r="C940" t="str">
            <v>NSW</v>
          </cell>
        </row>
        <row r="941">
          <cell r="A941">
            <v>2145</v>
          </cell>
          <cell r="B941">
            <v>63</v>
          </cell>
          <cell r="C941" t="str">
            <v>NSW</v>
          </cell>
        </row>
        <row r="942">
          <cell r="A942">
            <v>2146</v>
          </cell>
          <cell r="B942">
            <v>63</v>
          </cell>
          <cell r="C942" t="str">
            <v>NSW</v>
          </cell>
        </row>
        <row r="943">
          <cell r="A943">
            <v>2147</v>
          </cell>
          <cell r="B943">
            <v>63</v>
          </cell>
          <cell r="C943" t="str">
            <v>NSW</v>
          </cell>
        </row>
        <row r="944">
          <cell r="A944">
            <v>2148</v>
          </cell>
          <cell r="B944">
            <v>63</v>
          </cell>
          <cell r="C944" t="str">
            <v>NSW</v>
          </cell>
        </row>
        <row r="945">
          <cell r="A945">
            <v>2150</v>
          </cell>
          <cell r="B945">
            <v>63</v>
          </cell>
          <cell r="C945" t="str">
            <v>NSW</v>
          </cell>
        </row>
        <row r="946">
          <cell r="A946">
            <v>2151</v>
          </cell>
          <cell r="B946">
            <v>63</v>
          </cell>
          <cell r="C946" t="str">
            <v>NSW</v>
          </cell>
        </row>
        <row r="947">
          <cell r="A947">
            <v>2152</v>
          </cell>
          <cell r="B947">
            <v>63</v>
          </cell>
          <cell r="C947" t="str">
            <v>NSW</v>
          </cell>
        </row>
        <row r="948">
          <cell r="A948">
            <v>2153</v>
          </cell>
          <cell r="B948">
            <v>63</v>
          </cell>
          <cell r="C948" t="str">
            <v>NSW</v>
          </cell>
        </row>
        <row r="949">
          <cell r="A949">
            <v>2154</v>
          </cell>
          <cell r="B949">
            <v>63</v>
          </cell>
          <cell r="C949" t="str">
            <v>NSW</v>
          </cell>
        </row>
        <row r="950">
          <cell r="A950">
            <v>2155</v>
          </cell>
          <cell r="B950">
            <v>63</v>
          </cell>
          <cell r="C950" t="str">
            <v>NSW</v>
          </cell>
        </row>
        <row r="951">
          <cell r="A951">
            <v>2156</v>
          </cell>
          <cell r="B951">
            <v>63</v>
          </cell>
          <cell r="C951" t="str">
            <v>NSW</v>
          </cell>
        </row>
        <row r="952">
          <cell r="A952">
            <v>2157</v>
          </cell>
          <cell r="B952">
            <v>63</v>
          </cell>
          <cell r="C952" t="str">
            <v>NSW</v>
          </cell>
        </row>
        <row r="953">
          <cell r="A953">
            <v>2158</v>
          </cell>
          <cell r="B953">
            <v>63</v>
          </cell>
          <cell r="C953" t="str">
            <v>NSW</v>
          </cell>
        </row>
        <row r="954">
          <cell r="A954">
            <v>2159</v>
          </cell>
          <cell r="B954">
            <v>63</v>
          </cell>
          <cell r="C954" t="str">
            <v>NSW</v>
          </cell>
        </row>
        <row r="955">
          <cell r="A955">
            <v>2160</v>
          </cell>
          <cell r="B955">
            <v>63</v>
          </cell>
          <cell r="C955" t="str">
            <v>NSW</v>
          </cell>
        </row>
        <row r="956">
          <cell r="A956">
            <v>2161</v>
          </cell>
          <cell r="B956">
            <v>63</v>
          </cell>
          <cell r="C956" t="str">
            <v>NSW</v>
          </cell>
        </row>
        <row r="957">
          <cell r="A957">
            <v>2162</v>
          </cell>
          <cell r="B957">
            <v>63</v>
          </cell>
          <cell r="C957" t="str">
            <v>NSW</v>
          </cell>
        </row>
        <row r="958">
          <cell r="A958">
            <v>2163</v>
          </cell>
          <cell r="B958">
            <v>63</v>
          </cell>
          <cell r="C958" t="str">
            <v>NSW</v>
          </cell>
        </row>
        <row r="959">
          <cell r="A959">
            <v>2164</v>
          </cell>
          <cell r="B959">
            <v>63</v>
          </cell>
          <cell r="C959" t="str">
            <v>NSW</v>
          </cell>
        </row>
        <row r="960">
          <cell r="A960">
            <v>2165</v>
          </cell>
          <cell r="B960">
            <v>63</v>
          </cell>
          <cell r="C960" t="str">
            <v>NSW</v>
          </cell>
        </row>
        <row r="961">
          <cell r="A961">
            <v>2166</v>
          </cell>
          <cell r="B961">
            <v>63</v>
          </cell>
          <cell r="C961" t="str">
            <v>NSW</v>
          </cell>
        </row>
        <row r="962">
          <cell r="A962">
            <v>2167</v>
          </cell>
          <cell r="B962">
            <v>63</v>
          </cell>
          <cell r="C962" t="str">
            <v>NSW</v>
          </cell>
        </row>
        <row r="963">
          <cell r="A963">
            <v>2168</v>
          </cell>
          <cell r="B963">
            <v>63</v>
          </cell>
          <cell r="C963" t="str">
            <v>NSW</v>
          </cell>
        </row>
        <row r="964">
          <cell r="A964">
            <v>2169</v>
          </cell>
          <cell r="B964">
            <v>63</v>
          </cell>
          <cell r="C964" t="str">
            <v>NSW</v>
          </cell>
        </row>
        <row r="965">
          <cell r="A965">
            <v>2170</v>
          </cell>
          <cell r="B965">
            <v>63</v>
          </cell>
          <cell r="C965" t="str">
            <v>NSW</v>
          </cell>
        </row>
        <row r="966">
          <cell r="A966">
            <v>2171</v>
          </cell>
          <cell r="B966">
            <v>63</v>
          </cell>
          <cell r="C966" t="str">
            <v>NSW</v>
          </cell>
        </row>
        <row r="967">
          <cell r="A967">
            <v>2173</v>
          </cell>
          <cell r="B967">
            <v>63</v>
          </cell>
          <cell r="C967" t="str">
            <v>NSW</v>
          </cell>
        </row>
        <row r="968">
          <cell r="A968">
            <v>2174</v>
          </cell>
          <cell r="B968">
            <v>63</v>
          </cell>
          <cell r="C968" t="str">
            <v>NSW</v>
          </cell>
        </row>
        <row r="969">
          <cell r="A969">
            <v>2176</v>
          </cell>
          <cell r="B969">
            <v>63</v>
          </cell>
          <cell r="C969" t="str">
            <v>NSW</v>
          </cell>
        </row>
        <row r="970">
          <cell r="A970">
            <v>2177</v>
          </cell>
          <cell r="B970">
            <v>63</v>
          </cell>
          <cell r="C970" t="str">
            <v>NSW</v>
          </cell>
        </row>
        <row r="971">
          <cell r="A971">
            <v>2190</v>
          </cell>
          <cell r="B971">
            <v>63</v>
          </cell>
          <cell r="C971" t="str">
            <v>NSW</v>
          </cell>
        </row>
        <row r="972">
          <cell r="A972">
            <v>2191</v>
          </cell>
          <cell r="B972">
            <v>63</v>
          </cell>
          <cell r="C972" t="str">
            <v>NSW</v>
          </cell>
        </row>
        <row r="973">
          <cell r="A973">
            <v>2192</v>
          </cell>
          <cell r="B973">
            <v>63</v>
          </cell>
          <cell r="C973" t="str">
            <v>NSW</v>
          </cell>
        </row>
        <row r="974">
          <cell r="A974">
            <v>2193</v>
          </cell>
          <cell r="B974">
            <v>63</v>
          </cell>
          <cell r="C974" t="str">
            <v>NSW</v>
          </cell>
        </row>
        <row r="975">
          <cell r="A975">
            <v>2194</v>
          </cell>
          <cell r="B975">
            <v>63</v>
          </cell>
          <cell r="C975" t="str">
            <v>NSW</v>
          </cell>
        </row>
        <row r="976">
          <cell r="A976">
            <v>2195</v>
          </cell>
          <cell r="B976">
            <v>63</v>
          </cell>
          <cell r="C976" t="str">
            <v>NSW</v>
          </cell>
        </row>
        <row r="977">
          <cell r="A977">
            <v>2196</v>
          </cell>
          <cell r="B977">
            <v>63</v>
          </cell>
          <cell r="C977" t="str">
            <v>NSW</v>
          </cell>
        </row>
        <row r="978">
          <cell r="A978">
            <v>2197</v>
          </cell>
          <cell r="B978">
            <v>63</v>
          </cell>
          <cell r="C978" t="str">
            <v>NSW</v>
          </cell>
        </row>
        <row r="979">
          <cell r="A979">
            <v>2198</v>
          </cell>
          <cell r="B979">
            <v>63</v>
          </cell>
          <cell r="C979" t="str">
            <v>NSW</v>
          </cell>
        </row>
        <row r="980">
          <cell r="A980">
            <v>2199</v>
          </cell>
          <cell r="B980">
            <v>63</v>
          </cell>
          <cell r="C980" t="str">
            <v>NSW</v>
          </cell>
        </row>
        <row r="981">
          <cell r="A981">
            <v>2200</v>
          </cell>
          <cell r="B981">
            <v>63</v>
          </cell>
          <cell r="C981" t="str">
            <v>NSW</v>
          </cell>
        </row>
        <row r="982">
          <cell r="A982">
            <v>2201</v>
          </cell>
          <cell r="B982">
            <v>63</v>
          </cell>
          <cell r="C982" t="str">
            <v>NSW</v>
          </cell>
        </row>
        <row r="983">
          <cell r="A983">
            <v>2202</v>
          </cell>
          <cell r="B983">
            <v>63</v>
          </cell>
          <cell r="C983" t="str">
            <v>NSW</v>
          </cell>
        </row>
        <row r="984">
          <cell r="A984">
            <v>2203</v>
          </cell>
          <cell r="B984">
            <v>63</v>
          </cell>
          <cell r="C984" t="str">
            <v>NSW</v>
          </cell>
        </row>
        <row r="985">
          <cell r="A985">
            <v>2204</v>
          </cell>
          <cell r="B985">
            <v>63</v>
          </cell>
          <cell r="C985" t="str">
            <v>NSW</v>
          </cell>
        </row>
        <row r="986">
          <cell r="A986">
            <v>2205</v>
          </cell>
          <cell r="B986">
            <v>63</v>
          </cell>
          <cell r="C986" t="str">
            <v>NSW</v>
          </cell>
        </row>
        <row r="987">
          <cell r="A987">
            <v>2206</v>
          </cell>
          <cell r="B987">
            <v>63</v>
          </cell>
          <cell r="C987" t="str">
            <v>NSW</v>
          </cell>
        </row>
        <row r="988">
          <cell r="A988">
            <v>2207</v>
          </cell>
          <cell r="B988">
            <v>63</v>
          </cell>
          <cell r="C988" t="str">
            <v>NSW</v>
          </cell>
        </row>
        <row r="989">
          <cell r="A989">
            <v>2208</v>
          </cell>
          <cell r="B989">
            <v>63</v>
          </cell>
          <cell r="C989" t="str">
            <v>NSW</v>
          </cell>
        </row>
        <row r="990">
          <cell r="A990">
            <v>2209</v>
          </cell>
          <cell r="B990">
            <v>63</v>
          </cell>
          <cell r="C990" t="str">
            <v>NSW</v>
          </cell>
        </row>
        <row r="991">
          <cell r="A991">
            <v>2210</v>
          </cell>
          <cell r="B991">
            <v>63</v>
          </cell>
          <cell r="C991" t="str">
            <v>NSW</v>
          </cell>
        </row>
        <row r="992">
          <cell r="A992">
            <v>2211</v>
          </cell>
          <cell r="B992">
            <v>63</v>
          </cell>
          <cell r="C992" t="str">
            <v>NSW</v>
          </cell>
        </row>
        <row r="993">
          <cell r="A993">
            <v>2212</v>
          </cell>
          <cell r="B993">
            <v>63</v>
          </cell>
          <cell r="C993" t="str">
            <v>NSW</v>
          </cell>
        </row>
        <row r="994">
          <cell r="A994">
            <v>2213</v>
          </cell>
          <cell r="B994">
            <v>63</v>
          </cell>
          <cell r="C994" t="str">
            <v>NSW</v>
          </cell>
        </row>
        <row r="995">
          <cell r="A995">
            <v>2214</v>
          </cell>
          <cell r="B995">
            <v>63</v>
          </cell>
          <cell r="C995" t="str">
            <v>NSW</v>
          </cell>
        </row>
        <row r="996">
          <cell r="A996">
            <v>2215</v>
          </cell>
          <cell r="B996">
            <v>63</v>
          </cell>
          <cell r="C996" t="str">
            <v>NSW</v>
          </cell>
        </row>
        <row r="997">
          <cell r="A997">
            <v>2216</v>
          </cell>
          <cell r="B997">
            <v>63</v>
          </cell>
          <cell r="C997" t="str">
            <v>NSW</v>
          </cell>
        </row>
        <row r="998">
          <cell r="A998">
            <v>2217</v>
          </cell>
          <cell r="B998">
            <v>63</v>
          </cell>
          <cell r="C998" t="str">
            <v>NSW</v>
          </cell>
        </row>
        <row r="999">
          <cell r="A999">
            <v>2218</v>
          </cell>
          <cell r="B999">
            <v>63</v>
          </cell>
          <cell r="C999" t="str">
            <v>NSW</v>
          </cell>
        </row>
        <row r="1000">
          <cell r="A1000">
            <v>2219</v>
          </cell>
          <cell r="B1000">
            <v>63</v>
          </cell>
          <cell r="C1000" t="str">
            <v>NSW</v>
          </cell>
        </row>
        <row r="1001">
          <cell r="A1001">
            <v>2220</v>
          </cell>
          <cell r="B1001">
            <v>63</v>
          </cell>
          <cell r="C1001" t="str">
            <v>NSW</v>
          </cell>
        </row>
        <row r="1002">
          <cell r="A1002">
            <v>2221</v>
          </cell>
          <cell r="B1002">
            <v>63</v>
          </cell>
          <cell r="C1002" t="str">
            <v>NSW</v>
          </cell>
        </row>
        <row r="1003">
          <cell r="A1003">
            <v>2222</v>
          </cell>
          <cell r="B1003">
            <v>63</v>
          </cell>
          <cell r="C1003" t="str">
            <v>NSW</v>
          </cell>
        </row>
        <row r="1004">
          <cell r="A1004">
            <v>2223</v>
          </cell>
          <cell r="B1004">
            <v>63</v>
          </cell>
          <cell r="C1004" t="str">
            <v>NSW</v>
          </cell>
        </row>
        <row r="1005">
          <cell r="A1005">
            <v>2224</v>
          </cell>
          <cell r="B1005">
            <v>63</v>
          </cell>
          <cell r="C1005" t="str">
            <v>NSW</v>
          </cell>
        </row>
        <row r="1006">
          <cell r="A1006">
            <v>2225</v>
          </cell>
          <cell r="B1006">
            <v>63</v>
          </cell>
          <cell r="C1006" t="str">
            <v>NSW</v>
          </cell>
        </row>
        <row r="1007">
          <cell r="A1007">
            <v>2226</v>
          </cell>
          <cell r="B1007">
            <v>63</v>
          </cell>
          <cell r="C1007" t="str">
            <v>NSW</v>
          </cell>
        </row>
        <row r="1008">
          <cell r="A1008">
            <v>2227</v>
          </cell>
          <cell r="B1008">
            <v>63</v>
          </cell>
          <cell r="C1008" t="str">
            <v>NSW</v>
          </cell>
        </row>
        <row r="1009">
          <cell r="A1009">
            <v>2228</v>
          </cell>
          <cell r="B1009">
            <v>63</v>
          </cell>
          <cell r="C1009" t="str">
            <v>NSW</v>
          </cell>
        </row>
        <row r="1010">
          <cell r="A1010">
            <v>2229</v>
          </cell>
          <cell r="B1010">
            <v>63</v>
          </cell>
          <cell r="C1010" t="str">
            <v>NSW</v>
          </cell>
        </row>
        <row r="1011">
          <cell r="A1011">
            <v>2230</v>
          </cell>
          <cell r="B1011">
            <v>63</v>
          </cell>
          <cell r="C1011" t="str">
            <v>NSW</v>
          </cell>
        </row>
        <row r="1012">
          <cell r="A1012">
            <v>2231</v>
          </cell>
          <cell r="B1012">
            <v>63</v>
          </cell>
          <cell r="C1012" t="str">
            <v>NSW</v>
          </cell>
        </row>
        <row r="1013">
          <cell r="A1013">
            <v>2232</v>
          </cell>
          <cell r="B1013">
            <v>63</v>
          </cell>
          <cell r="C1013" t="str">
            <v>NSW</v>
          </cell>
        </row>
        <row r="1014">
          <cell r="A1014">
            <v>2233</v>
          </cell>
          <cell r="B1014">
            <v>63</v>
          </cell>
          <cell r="C1014" t="str">
            <v>NSW</v>
          </cell>
        </row>
        <row r="1015">
          <cell r="A1015">
            <v>2234</v>
          </cell>
          <cell r="B1015">
            <v>63</v>
          </cell>
          <cell r="C1015" t="str">
            <v>NSW</v>
          </cell>
        </row>
        <row r="1016">
          <cell r="A1016">
            <v>2250</v>
          </cell>
          <cell r="B1016">
            <v>61</v>
          </cell>
          <cell r="C1016" t="str">
            <v>NSW</v>
          </cell>
        </row>
        <row r="1017">
          <cell r="A1017">
            <v>2251</v>
          </cell>
          <cell r="B1017">
            <v>61</v>
          </cell>
          <cell r="C1017" t="str">
            <v>NSW</v>
          </cell>
        </row>
        <row r="1018">
          <cell r="A1018">
            <v>2252</v>
          </cell>
          <cell r="B1018">
            <v>61</v>
          </cell>
          <cell r="C1018" t="str">
            <v>NSW</v>
          </cell>
        </row>
        <row r="1019">
          <cell r="A1019">
            <v>2256</v>
          </cell>
          <cell r="B1019">
            <v>61</v>
          </cell>
          <cell r="C1019" t="str">
            <v>NSW</v>
          </cell>
        </row>
        <row r="1020">
          <cell r="A1020">
            <v>2257</v>
          </cell>
          <cell r="B1020">
            <v>61</v>
          </cell>
          <cell r="C1020" t="str">
            <v>NSW</v>
          </cell>
        </row>
        <row r="1021">
          <cell r="A1021">
            <v>2258</v>
          </cell>
          <cell r="B1021">
            <v>61</v>
          </cell>
          <cell r="C1021" t="str">
            <v>NSW</v>
          </cell>
        </row>
        <row r="1022">
          <cell r="A1022">
            <v>2259</v>
          </cell>
          <cell r="B1022">
            <v>61</v>
          </cell>
          <cell r="C1022" t="str">
            <v>NSW</v>
          </cell>
        </row>
        <row r="1023">
          <cell r="A1023">
            <v>2260</v>
          </cell>
          <cell r="B1023">
            <v>61</v>
          </cell>
          <cell r="C1023" t="str">
            <v>NSW</v>
          </cell>
        </row>
        <row r="1024">
          <cell r="A1024">
            <v>2261</v>
          </cell>
          <cell r="B1024">
            <v>61</v>
          </cell>
          <cell r="C1024" t="str">
            <v>NSW</v>
          </cell>
        </row>
        <row r="1025">
          <cell r="A1025">
            <v>2262</v>
          </cell>
          <cell r="B1025">
            <v>61</v>
          </cell>
          <cell r="C1025" t="str">
            <v>NSW</v>
          </cell>
        </row>
        <row r="1026">
          <cell r="A1026">
            <v>2263</v>
          </cell>
          <cell r="B1026">
            <v>61</v>
          </cell>
          <cell r="C1026" t="str">
            <v>NSW</v>
          </cell>
        </row>
        <row r="1027">
          <cell r="A1027">
            <v>2264</v>
          </cell>
          <cell r="B1027">
            <v>61</v>
          </cell>
          <cell r="C1027" t="str">
            <v>NSW</v>
          </cell>
        </row>
        <row r="1028">
          <cell r="A1028">
            <v>2265</v>
          </cell>
          <cell r="B1028">
            <v>61</v>
          </cell>
          <cell r="C1028" t="str">
            <v>NSW</v>
          </cell>
        </row>
        <row r="1029">
          <cell r="A1029">
            <v>2267</v>
          </cell>
          <cell r="B1029">
            <v>61</v>
          </cell>
          <cell r="C1029" t="str">
            <v>NSW</v>
          </cell>
        </row>
        <row r="1030">
          <cell r="A1030">
            <v>2278</v>
          </cell>
          <cell r="B1030">
            <v>61</v>
          </cell>
          <cell r="C1030" t="str">
            <v>NSW</v>
          </cell>
        </row>
        <row r="1031">
          <cell r="A1031">
            <v>2280</v>
          </cell>
          <cell r="B1031">
            <v>61</v>
          </cell>
          <cell r="C1031" t="str">
            <v>NSW</v>
          </cell>
        </row>
        <row r="1032">
          <cell r="A1032">
            <v>2281</v>
          </cell>
          <cell r="B1032">
            <v>61</v>
          </cell>
          <cell r="C1032" t="str">
            <v>NSW</v>
          </cell>
        </row>
        <row r="1033">
          <cell r="A1033">
            <v>2282</v>
          </cell>
          <cell r="B1033">
            <v>61</v>
          </cell>
          <cell r="C1033" t="str">
            <v>NSW</v>
          </cell>
        </row>
        <row r="1034">
          <cell r="A1034">
            <v>2283</v>
          </cell>
          <cell r="B1034">
            <v>61</v>
          </cell>
          <cell r="C1034" t="str">
            <v>NSW</v>
          </cell>
        </row>
        <row r="1035">
          <cell r="A1035">
            <v>2284</v>
          </cell>
          <cell r="B1035">
            <v>61</v>
          </cell>
          <cell r="C1035" t="str">
            <v>NSW</v>
          </cell>
        </row>
        <row r="1036">
          <cell r="A1036">
            <v>2285</v>
          </cell>
          <cell r="B1036">
            <v>61</v>
          </cell>
          <cell r="C1036" t="str">
            <v>NSW</v>
          </cell>
        </row>
        <row r="1037">
          <cell r="A1037">
            <v>2286</v>
          </cell>
          <cell r="B1037">
            <v>61</v>
          </cell>
          <cell r="C1037" t="str">
            <v>NSW</v>
          </cell>
        </row>
        <row r="1038">
          <cell r="A1038">
            <v>2287</v>
          </cell>
          <cell r="B1038">
            <v>61</v>
          </cell>
          <cell r="C1038" t="str">
            <v>NSW</v>
          </cell>
        </row>
        <row r="1039">
          <cell r="A1039">
            <v>2289</v>
          </cell>
          <cell r="B1039">
            <v>61</v>
          </cell>
          <cell r="C1039" t="str">
            <v>NSW</v>
          </cell>
        </row>
        <row r="1040">
          <cell r="A1040">
            <v>2290</v>
          </cell>
          <cell r="B1040">
            <v>61</v>
          </cell>
          <cell r="C1040" t="str">
            <v>NSW</v>
          </cell>
        </row>
        <row r="1041">
          <cell r="A1041">
            <v>2291</v>
          </cell>
          <cell r="B1041">
            <v>61</v>
          </cell>
          <cell r="C1041" t="str">
            <v>NSW</v>
          </cell>
        </row>
        <row r="1042">
          <cell r="A1042">
            <v>2292</v>
          </cell>
          <cell r="B1042">
            <v>61</v>
          </cell>
          <cell r="C1042" t="str">
            <v>NSW</v>
          </cell>
        </row>
        <row r="1043">
          <cell r="A1043">
            <v>2293</v>
          </cell>
          <cell r="B1043">
            <v>61</v>
          </cell>
          <cell r="C1043" t="str">
            <v>NSW</v>
          </cell>
        </row>
        <row r="1044">
          <cell r="A1044">
            <v>2294</v>
          </cell>
          <cell r="B1044">
            <v>61</v>
          </cell>
          <cell r="C1044" t="str">
            <v>NSW</v>
          </cell>
        </row>
        <row r="1045">
          <cell r="A1045">
            <v>2295</v>
          </cell>
          <cell r="B1045">
            <v>61</v>
          </cell>
          <cell r="C1045" t="str">
            <v>NSW</v>
          </cell>
        </row>
        <row r="1046">
          <cell r="A1046">
            <v>2296</v>
          </cell>
          <cell r="B1046">
            <v>61</v>
          </cell>
          <cell r="C1046" t="str">
            <v>NSW</v>
          </cell>
        </row>
        <row r="1047">
          <cell r="A1047">
            <v>2297</v>
          </cell>
          <cell r="B1047">
            <v>61</v>
          </cell>
          <cell r="C1047" t="str">
            <v>NSW</v>
          </cell>
        </row>
        <row r="1048">
          <cell r="A1048">
            <v>2298</v>
          </cell>
          <cell r="B1048">
            <v>61</v>
          </cell>
          <cell r="C1048" t="str">
            <v>NSW</v>
          </cell>
        </row>
        <row r="1049">
          <cell r="A1049">
            <v>2299</v>
          </cell>
          <cell r="B1049">
            <v>61</v>
          </cell>
          <cell r="C1049" t="str">
            <v>NSW</v>
          </cell>
        </row>
        <row r="1050">
          <cell r="A1050">
            <v>2300</v>
          </cell>
          <cell r="B1050">
            <v>61</v>
          </cell>
          <cell r="C1050" t="str">
            <v>NSW</v>
          </cell>
        </row>
        <row r="1051">
          <cell r="A1051">
            <v>2302</v>
          </cell>
          <cell r="B1051">
            <v>61</v>
          </cell>
          <cell r="C1051" t="str">
            <v>NSW</v>
          </cell>
        </row>
        <row r="1052">
          <cell r="A1052">
            <v>2303</v>
          </cell>
          <cell r="B1052">
            <v>61</v>
          </cell>
          <cell r="C1052" t="str">
            <v>NSW</v>
          </cell>
        </row>
        <row r="1053">
          <cell r="A1053">
            <v>2304</v>
          </cell>
          <cell r="B1053">
            <v>61</v>
          </cell>
          <cell r="C1053" t="str">
            <v>NSW</v>
          </cell>
        </row>
        <row r="1054">
          <cell r="A1054">
            <v>2305</v>
          </cell>
          <cell r="B1054">
            <v>61</v>
          </cell>
          <cell r="C1054" t="str">
            <v>NSW</v>
          </cell>
        </row>
        <row r="1055">
          <cell r="A1055">
            <v>2306</v>
          </cell>
          <cell r="B1055">
            <v>61</v>
          </cell>
          <cell r="C1055" t="str">
            <v>NSW</v>
          </cell>
        </row>
        <row r="1056">
          <cell r="A1056">
            <v>2307</v>
          </cell>
          <cell r="B1056">
            <v>61</v>
          </cell>
          <cell r="C1056" t="str">
            <v>NSW</v>
          </cell>
        </row>
        <row r="1057">
          <cell r="A1057">
            <v>2308</v>
          </cell>
          <cell r="B1057">
            <v>61</v>
          </cell>
          <cell r="C1057" t="str">
            <v>NSW</v>
          </cell>
        </row>
        <row r="1058">
          <cell r="A1058">
            <v>2309</v>
          </cell>
          <cell r="B1058">
            <v>61</v>
          </cell>
          <cell r="C1058" t="str">
            <v>NSW</v>
          </cell>
        </row>
        <row r="1059">
          <cell r="A1059">
            <v>2310</v>
          </cell>
          <cell r="B1059">
            <v>61</v>
          </cell>
          <cell r="C1059" t="str">
            <v>NSW</v>
          </cell>
        </row>
        <row r="1060">
          <cell r="A1060">
            <v>2311</v>
          </cell>
          <cell r="B1060">
            <v>61</v>
          </cell>
          <cell r="C1060" t="str">
            <v>NSW</v>
          </cell>
        </row>
        <row r="1061">
          <cell r="A1061">
            <v>2312</v>
          </cell>
          <cell r="B1061">
            <v>61</v>
          </cell>
          <cell r="C1061" t="str">
            <v>NSW</v>
          </cell>
        </row>
        <row r="1062">
          <cell r="A1062">
            <v>2314</v>
          </cell>
          <cell r="B1062">
            <v>61</v>
          </cell>
          <cell r="C1062" t="str">
            <v>NSW</v>
          </cell>
        </row>
        <row r="1063">
          <cell r="A1063">
            <v>2315</v>
          </cell>
          <cell r="B1063">
            <v>61</v>
          </cell>
          <cell r="C1063" t="str">
            <v>NSW</v>
          </cell>
        </row>
        <row r="1064">
          <cell r="A1064">
            <v>2316</v>
          </cell>
          <cell r="B1064">
            <v>61</v>
          </cell>
          <cell r="C1064" t="str">
            <v>NSW</v>
          </cell>
        </row>
        <row r="1065">
          <cell r="A1065">
            <v>2317</v>
          </cell>
          <cell r="B1065">
            <v>61</v>
          </cell>
          <cell r="C1065" t="str">
            <v>NSW</v>
          </cell>
        </row>
        <row r="1066">
          <cell r="A1066">
            <v>2318</v>
          </cell>
          <cell r="B1066">
            <v>61</v>
          </cell>
          <cell r="C1066" t="str">
            <v>NSW</v>
          </cell>
        </row>
        <row r="1067">
          <cell r="A1067">
            <v>2319</v>
          </cell>
          <cell r="B1067">
            <v>61</v>
          </cell>
          <cell r="C1067" t="str">
            <v>NSW</v>
          </cell>
        </row>
        <row r="1068">
          <cell r="A1068">
            <v>2320</v>
          </cell>
          <cell r="B1068">
            <v>61</v>
          </cell>
          <cell r="C1068" t="str">
            <v>NSW</v>
          </cell>
        </row>
        <row r="1069">
          <cell r="A1069">
            <v>2321</v>
          </cell>
          <cell r="B1069">
            <v>61</v>
          </cell>
          <cell r="C1069" t="str">
            <v>NSW</v>
          </cell>
        </row>
        <row r="1070">
          <cell r="A1070">
            <v>2322</v>
          </cell>
          <cell r="B1070">
            <v>61</v>
          </cell>
          <cell r="C1070" t="str">
            <v>NSW</v>
          </cell>
        </row>
        <row r="1071">
          <cell r="A1071">
            <v>2323</v>
          </cell>
          <cell r="B1071">
            <v>61</v>
          </cell>
          <cell r="C1071" t="str">
            <v>NSW</v>
          </cell>
        </row>
        <row r="1072">
          <cell r="A1072">
            <v>2324</v>
          </cell>
          <cell r="B1072">
            <v>61</v>
          </cell>
          <cell r="C1072" t="str">
            <v>NSW</v>
          </cell>
        </row>
        <row r="1073">
          <cell r="A1073">
            <v>2325</v>
          </cell>
          <cell r="B1073">
            <v>61</v>
          </cell>
          <cell r="C1073" t="str">
            <v>NSW</v>
          </cell>
        </row>
        <row r="1074">
          <cell r="A1074">
            <v>2326</v>
          </cell>
          <cell r="B1074">
            <v>61</v>
          </cell>
          <cell r="C1074" t="str">
            <v>NSW</v>
          </cell>
        </row>
        <row r="1075">
          <cell r="A1075">
            <v>2327</v>
          </cell>
          <cell r="B1075">
            <v>61</v>
          </cell>
          <cell r="C1075" t="str">
            <v>NSW</v>
          </cell>
        </row>
        <row r="1076">
          <cell r="A1076">
            <v>2328</v>
          </cell>
          <cell r="B1076">
            <v>61</v>
          </cell>
          <cell r="C1076" t="str">
            <v>NSW</v>
          </cell>
        </row>
        <row r="1077">
          <cell r="A1077">
            <v>2329</v>
          </cell>
          <cell r="B1077">
            <v>61</v>
          </cell>
          <cell r="C1077" t="str">
            <v>NSW</v>
          </cell>
        </row>
        <row r="1078">
          <cell r="A1078">
            <v>2330</v>
          </cell>
          <cell r="B1078">
            <v>61</v>
          </cell>
          <cell r="C1078" t="str">
            <v>NSW</v>
          </cell>
        </row>
        <row r="1079">
          <cell r="A1079">
            <v>2331</v>
          </cell>
          <cell r="B1079">
            <v>61</v>
          </cell>
          <cell r="C1079" t="str">
            <v>NSW</v>
          </cell>
        </row>
        <row r="1080">
          <cell r="A1080">
            <v>2333</v>
          </cell>
          <cell r="B1080">
            <v>61</v>
          </cell>
          <cell r="C1080" t="str">
            <v>NSW</v>
          </cell>
        </row>
        <row r="1081">
          <cell r="A1081">
            <v>2334</v>
          </cell>
          <cell r="B1081">
            <v>61</v>
          </cell>
          <cell r="C1081" t="str">
            <v>NSW</v>
          </cell>
        </row>
        <row r="1082">
          <cell r="A1082">
            <v>2335</v>
          </cell>
          <cell r="B1082">
            <v>61</v>
          </cell>
          <cell r="C1082" t="str">
            <v>NSW</v>
          </cell>
        </row>
        <row r="1083">
          <cell r="A1083">
            <v>2336</v>
          </cell>
          <cell r="B1083">
            <v>61</v>
          </cell>
          <cell r="C1083" t="str">
            <v>NSW</v>
          </cell>
        </row>
        <row r="1084">
          <cell r="A1084">
            <v>2337</v>
          </cell>
          <cell r="B1084">
            <v>61</v>
          </cell>
          <cell r="C1084" t="str">
            <v>NSW</v>
          </cell>
        </row>
        <row r="1085">
          <cell r="A1085">
            <v>2338</v>
          </cell>
          <cell r="B1085">
            <v>61</v>
          </cell>
          <cell r="C1085" t="str">
            <v>NSW</v>
          </cell>
        </row>
        <row r="1086">
          <cell r="A1086">
            <v>2339</v>
          </cell>
          <cell r="B1086">
            <v>61</v>
          </cell>
          <cell r="C1086" t="str">
            <v>NSW</v>
          </cell>
        </row>
        <row r="1087">
          <cell r="A1087">
            <v>2340</v>
          </cell>
          <cell r="B1087">
            <v>55</v>
          </cell>
          <cell r="C1087" t="str">
            <v>NSW</v>
          </cell>
        </row>
        <row r="1088">
          <cell r="A1088">
            <v>2341</v>
          </cell>
          <cell r="B1088">
            <v>55</v>
          </cell>
          <cell r="C1088" t="str">
            <v>NSW</v>
          </cell>
        </row>
        <row r="1089">
          <cell r="A1089">
            <v>2342</v>
          </cell>
          <cell r="B1089">
            <v>55</v>
          </cell>
          <cell r="C1089" t="str">
            <v>NSW</v>
          </cell>
        </row>
        <row r="1090">
          <cell r="A1090">
            <v>2343</v>
          </cell>
          <cell r="B1090">
            <v>55</v>
          </cell>
          <cell r="C1090" t="str">
            <v>NSW</v>
          </cell>
        </row>
        <row r="1091">
          <cell r="A1091">
            <v>2344</v>
          </cell>
          <cell r="B1091">
            <v>55</v>
          </cell>
          <cell r="C1091" t="str">
            <v>NSW</v>
          </cell>
        </row>
        <row r="1092">
          <cell r="A1092">
            <v>2345</v>
          </cell>
          <cell r="B1092">
            <v>55</v>
          </cell>
          <cell r="C1092" t="str">
            <v>NSW</v>
          </cell>
        </row>
        <row r="1093">
          <cell r="A1093">
            <v>2346</v>
          </cell>
          <cell r="B1093">
            <v>55</v>
          </cell>
          <cell r="C1093" t="str">
            <v>NSW</v>
          </cell>
        </row>
        <row r="1094">
          <cell r="A1094">
            <v>2347</v>
          </cell>
          <cell r="B1094">
            <v>55</v>
          </cell>
          <cell r="C1094" t="str">
            <v>NSW</v>
          </cell>
        </row>
        <row r="1095">
          <cell r="A1095">
            <v>2348</v>
          </cell>
          <cell r="B1095">
            <v>55</v>
          </cell>
          <cell r="C1095" t="str">
            <v>NSW</v>
          </cell>
        </row>
        <row r="1096">
          <cell r="A1096">
            <v>2350</v>
          </cell>
          <cell r="B1096">
            <v>59</v>
          </cell>
          <cell r="C1096" t="str">
            <v>NSW</v>
          </cell>
        </row>
        <row r="1097">
          <cell r="A1097">
            <v>2351</v>
          </cell>
          <cell r="B1097">
            <v>59</v>
          </cell>
          <cell r="C1097" t="str">
            <v>NSW</v>
          </cell>
        </row>
        <row r="1098">
          <cell r="A1098">
            <v>2352</v>
          </cell>
          <cell r="B1098">
            <v>55</v>
          </cell>
          <cell r="C1098" t="str">
            <v>NSW</v>
          </cell>
        </row>
        <row r="1099">
          <cell r="A1099">
            <v>2353</v>
          </cell>
          <cell r="B1099">
            <v>55</v>
          </cell>
          <cell r="C1099" t="str">
            <v>NSW</v>
          </cell>
        </row>
        <row r="1100">
          <cell r="A1100">
            <v>2354</v>
          </cell>
          <cell r="B1100">
            <v>59</v>
          </cell>
          <cell r="C1100" t="str">
            <v>NSW</v>
          </cell>
        </row>
        <row r="1101">
          <cell r="A1101">
            <v>2355</v>
          </cell>
          <cell r="B1101">
            <v>55</v>
          </cell>
          <cell r="C1101" t="str">
            <v>NSW</v>
          </cell>
        </row>
        <row r="1102">
          <cell r="A1102">
            <v>2356</v>
          </cell>
          <cell r="B1102">
            <v>56</v>
          </cell>
          <cell r="C1102" t="str">
            <v>NSW</v>
          </cell>
        </row>
        <row r="1103">
          <cell r="A1103">
            <v>2357</v>
          </cell>
          <cell r="B1103">
            <v>56</v>
          </cell>
          <cell r="C1103" t="str">
            <v>NSW</v>
          </cell>
        </row>
        <row r="1104">
          <cell r="A1104">
            <v>2358</v>
          </cell>
          <cell r="B1104">
            <v>59</v>
          </cell>
          <cell r="C1104" t="str">
            <v>NSW</v>
          </cell>
        </row>
        <row r="1105">
          <cell r="A1105">
            <v>2359</v>
          </cell>
          <cell r="B1105">
            <v>59</v>
          </cell>
          <cell r="C1105" t="str">
            <v>NSW</v>
          </cell>
        </row>
        <row r="1106">
          <cell r="A1106">
            <v>2360</v>
          </cell>
          <cell r="B1106">
            <v>59</v>
          </cell>
          <cell r="C1106" t="str">
            <v>NSW</v>
          </cell>
        </row>
        <row r="1107">
          <cell r="A1107">
            <v>2361</v>
          </cell>
          <cell r="B1107">
            <v>55</v>
          </cell>
          <cell r="C1107" t="str">
            <v>NSW</v>
          </cell>
        </row>
        <row r="1108">
          <cell r="A1108">
            <v>2365</v>
          </cell>
          <cell r="B1108">
            <v>59</v>
          </cell>
          <cell r="C1108" t="str">
            <v>NSW</v>
          </cell>
        </row>
        <row r="1109">
          <cell r="A1109">
            <v>2369</v>
          </cell>
          <cell r="B1109">
            <v>59</v>
          </cell>
          <cell r="C1109" t="str">
            <v>NSW</v>
          </cell>
        </row>
        <row r="1110">
          <cell r="A1110">
            <v>2370</v>
          </cell>
          <cell r="B1110">
            <v>59</v>
          </cell>
          <cell r="C1110" t="str">
            <v>NSW</v>
          </cell>
        </row>
        <row r="1111">
          <cell r="A1111">
            <v>2371</v>
          </cell>
          <cell r="B1111">
            <v>59</v>
          </cell>
          <cell r="C1111" t="str">
            <v>NSW</v>
          </cell>
        </row>
        <row r="1112">
          <cell r="A1112">
            <v>2372</v>
          </cell>
          <cell r="B1112">
            <v>59</v>
          </cell>
          <cell r="C1112" t="str">
            <v>NSW</v>
          </cell>
        </row>
        <row r="1113">
          <cell r="A1113">
            <v>2379</v>
          </cell>
          <cell r="B1113">
            <v>55</v>
          </cell>
          <cell r="C1113" t="str">
            <v>NSW</v>
          </cell>
        </row>
        <row r="1114">
          <cell r="A1114">
            <v>2380</v>
          </cell>
          <cell r="B1114">
            <v>55</v>
          </cell>
          <cell r="C1114" t="str">
            <v>NSW</v>
          </cell>
        </row>
        <row r="1115">
          <cell r="A1115">
            <v>2381</v>
          </cell>
          <cell r="B1115">
            <v>55</v>
          </cell>
          <cell r="C1115" t="str">
            <v>NSW</v>
          </cell>
        </row>
        <row r="1116">
          <cell r="A1116">
            <v>2382</v>
          </cell>
          <cell r="B1116">
            <v>55</v>
          </cell>
          <cell r="C1116" t="str">
            <v>NSW</v>
          </cell>
        </row>
        <row r="1117">
          <cell r="A1117">
            <v>2386</v>
          </cell>
          <cell r="B1117">
            <v>55</v>
          </cell>
          <cell r="C1117" t="str">
            <v>NSW</v>
          </cell>
        </row>
        <row r="1118">
          <cell r="A1118">
            <v>2387</v>
          </cell>
          <cell r="B1118">
            <v>55</v>
          </cell>
          <cell r="C1118" t="str">
            <v>NSW</v>
          </cell>
        </row>
        <row r="1119">
          <cell r="A1119">
            <v>2388</v>
          </cell>
          <cell r="B1119">
            <v>55</v>
          </cell>
          <cell r="C1119" t="str">
            <v>NSW</v>
          </cell>
        </row>
        <row r="1120">
          <cell r="A1120">
            <v>2390</v>
          </cell>
          <cell r="B1120">
            <v>55</v>
          </cell>
          <cell r="C1120" t="str">
            <v>NSW</v>
          </cell>
        </row>
        <row r="1121">
          <cell r="A1121">
            <v>2395</v>
          </cell>
          <cell r="B1121">
            <v>56</v>
          </cell>
          <cell r="C1121" t="str">
            <v>NSW</v>
          </cell>
        </row>
        <row r="1122">
          <cell r="A1122">
            <v>2396</v>
          </cell>
          <cell r="B1122">
            <v>55</v>
          </cell>
          <cell r="C1122" t="str">
            <v>NSW</v>
          </cell>
        </row>
        <row r="1123">
          <cell r="A1123">
            <v>2397</v>
          </cell>
          <cell r="B1123">
            <v>55</v>
          </cell>
          <cell r="C1123" t="str">
            <v>NSW</v>
          </cell>
        </row>
        <row r="1124">
          <cell r="A1124">
            <v>2398</v>
          </cell>
          <cell r="B1124">
            <v>55</v>
          </cell>
          <cell r="C1124" t="str">
            <v>NSW</v>
          </cell>
        </row>
        <row r="1125">
          <cell r="A1125">
            <v>2399</v>
          </cell>
          <cell r="B1125">
            <v>55</v>
          </cell>
          <cell r="C1125" t="str">
            <v>NSW</v>
          </cell>
        </row>
        <row r="1126">
          <cell r="A1126">
            <v>2400</v>
          </cell>
          <cell r="B1126">
            <v>55</v>
          </cell>
          <cell r="C1126" t="str">
            <v>NSW</v>
          </cell>
        </row>
        <row r="1127">
          <cell r="A1127">
            <v>2401</v>
          </cell>
          <cell r="B1127">
            <v>55</v>
          </cell>
          <cell r="C1127" t="str">
            <v>NSW</v>
          </cell>
        </row>
        <row r="1128">
          <cell r="A1128">
            <v>2402</v>
          </cell>
          <cell r="B1128">
            <v>55</v>
          </cell>
          <cell r="C1128" t="str">
            <v>NSW</v>
          </cell>
        </row>
        <row r="1129">
          <cell r="A1129">
            <v>2403</v>
          </cell>
          <cell r="B1129">
            <v>55</v>
          </cell>
          <cell r="C1129" t="str">
            <v>NSW</v>
          </cell>
        </row>
        <row r="1130">
          <cell r="A1130">
            <v>2404</v>
          </cell>
          <cell r="B1130">
            <v>55</v>
          </cell>
          <cell r="C1130" t="str">
            <v>NSW</v>
          </cell>
        </row>
        <row r="1131">
          <cell r="A1131">
            <v>2405</v>
          </cell>
          <cell r="B1131">
            <v>55</v>
          </cell>
          <cell r="C1131" t="str">
            <v>NSW</v>
          </cell>
        </row>
        <row r="1132">
          <cell r="A1132">
            <v>2406</v>
          </cell>
          <cell r="B1132">
            <v>55</v>
          </cell>
          <cell r="C1132" t="str">
            <v>NSW</v>
          </cell>
        </row>
        <row r="1133">
          <cell r="A1133">
            <v>2408</v>
          </cell>
          <cell r="B1133">
            <v>55</v>
          </cell>
          <cell r="C1133" t="str">
            <v>NSW</v>
          </cell>
        </row>
        <row r="1134">
          <cell r="A1134">
            <v>2409</v>
          </cell>
          <cell r="B1134">
            <v>55</v>
          </cell>
          <cell r="C1134" t="str">
            <v>NSW</v>
          </cell>
        </row>
        <row r="1135">
          <cell r="A1135">
            <v>2410</v>
          </cell>
          <cell r="B1135">
            <v>55</v>
          </cell>
          <cell r="C1135" t="str">
            <v>NSW</v>
          </cell>
        </row>
        <row r="1136">
          <cell r="A1136">
            <v>2411</v>
          </cell>
          <cell r="B1136">
            <v>55</v>
          </cell>
          <cell r="C1136" t="str">
            <v>NSW</v>
          </cell>
        </row>
        <row r="1137">
          <cell r="A1137">
            <v>2415</v>
          </cell>
          <cell r="B1137">
            <v>61</v>
          </cell>
          <cell r="C1137" t="str">
            <v>NSW</v>
          </cell>
        </row>
        <row r="1138">
          <cell r="A1138">
            <v>2420</v>
          </cell>
          <cell r="B1138">
            <v>61</v>
          </cell>
          <cell r="C1138" t="str">
            <v>NSW</v>
          </cell>
        </row>
        <row r="1139">
          <cell r="A1139">
            <v>2421</v>
          </cell>
          <cell r="B1139">
            <v>61</v>
          </cell>
          <cell r="C1139" t="str">
            <v>NSW</v>
          </cell>
        </row>
        <row r="1140">
          <cell r="A1140">
            <v>2422</v>
          </cell>
          <cell r="B1140">
            <v>60</v>
          </cell>
          <cell r="C1140" t="str">
            <v>NSW</v>
          </cell>
        </row>
        <row r="1141">
          <cell r="A1141">
            <v>2423</v>
          </cell>
          <cell r="B1141">
            <v>60</v>
          </cell>
          <cell r="C1141" t="str">
            <v>NSW</v>
          </cell>
        </row>
        <row r="1142">
          <cell r="A1142">
            <v>2424</v>
          </cell>
          <cell r="B1142">
            <v>60</v>
          </cell>
          <cell r="C1142" t="str">
            <v>NSW</v>
          </cell>
        </row>
        <row r="1143">
          <cell r="A1143">
            <v>2425</v>
          </cell>
          <cell r="B1143">
            <v>61</v>
          </cell>
          <cell r="C1143" t="str">
            <v>NSW</v>
          </cell>
        </row>
        <row r="1144">
          <cell r="A1144">
            <v>2426</v>
          </cell>
          <cell r="B1144">
            <v>60</v>
          </cell>
          <cell r="C1144" t="str">
            <v>NSW</v>
          </cell>
        </row>
        <row r="1145">
          <cell r="A1145">
            <v>2427</v>
          </cell>
          <cell r="B1145">
            <v>60</v>
          </cell>
          <cell r="C1145" t="str">
            <v>NSW</v>
          </cell>
        </row>
        <row r="1146">
          <cell r="A1146">
            <v>2428</v>
          </cell>
          <cell r="B1146">
            <v>60</v>
          </cell>
          <cell r="C1146" t="str">
            <v>NSW</v>
          </cell>
        </row>
        <row r="1147">
          <cell r="A1147">
            <v>2429</v>
          </cell>
          <cell r="B1147">
            <v>60</v>
          </cell>
          <cell r="C1147" t="str">
            <v>NSW</v>
          </cell>
        </row>
        <row r="1148">
          <cell r="A1148">
            <v>2430</v>
          </cell>
          <cell r="B1148">
            <v>60</v>
          </cell>
          <cell r="C1148" t="str">
            <v>NSW</v>
          </cell>
        </row>
        <row r="1149">
          <cell r="A1149">
            <v>2431</v>
          </cell>
          <cell r="B1149">
            <v>60</v>
          </cell>
          <cell r="C1149" t="str">
            <v>NSW</v>
          </cell>
        </row>
        <row r="1150">
          <cell r="A1150">
            <v>2439</v>
          </cell>
          <cell r="B1150">
            <v>60</v>
          </cell>
          <cell r="C1150" t="str">
            <v>NSW</v>
          </cell>
        </row>
        <row r="1151">
          <cell r="A1151">
            <v>2440</v>
          </cell>
          <cell r="B1151">
            <v>60</v>
          </cell>
          <cell r="C1151" t="str">
            <v>NSW</v>
          </cell>
        </row>
        <row r="1152">
          <cell r="A1152">
            <v>2441</v>
          </cell>
          <cell r="B1152">
            <v>60</v>
          </cell>
          <cell r="C1152" t="str">
            <v>NSW</v>
          </cell>
        </row>
        <row r="1153">
          <cell r="A1153">
            <v>2442</v>
          </cell>
          <cell r="B1153">
            <v>60</v>
          </cell>
          <cell r="C1153" t="str">
            <v>NSW</v>
          </cell>
        </row>
        <row r="1154">
          <cell r="A1154">
            <v>2443</v>
          </cell>
          <cell r="B1154">
            <v>60</v>
          </cell>
          <cell r="C1154" t="str">
            <v>NSW</v>
          </cell>
        </row>
        <row r="1155">
          <cell r="A1155">
            <v>2444</v>
          </cell>
          <cell r="B1155">
            <v>60</v>
          </cell>
          <cell r="C1155" t="str">
            <v>NSW</v>
          </cell>
        </row>
        <row r="1156">
          <cell r="A1156">
            <v>2445</v>
          </cell>
          <cell r="B1156">
            <v>60</v>
          </cell>
          <cell r="C1156" t="str">
            <v>NSW</v>
          </cell>
        </row>
        <row r="1157">
          <cell r="A1157">
            <v>2446</v>
          </cell>
          <cell r="B1157">
            <v>60</v>
          </cell>
          <cell r="C1157" t="str">
            <v>NSW</v>
          </cell>
        </row>
        <row r="1158">
          <cell r="A1158">
            <v>2447</v>
          </cell>
          <cell r="B1158">
            <v>60</v>
          </cell>
          <cell r="C1158" t="str">
            <v>NSW</v>
          </cell>
        </row>
        <row r="1159">
          <cell r="A1159">
            <v>2448</v>
          </cell>
          <cell r="B1159">
            <v>60</v>
          </cell>
          <cell r="C1159" t="str">
            <v>NSW</v>
          </cell>
        </row>
        <row r="1160">
          <cell r="A1160">
            <v>2449</v>
          </cell>
          <cell r="B1160">
            <v>60</v>
          </cell>
          <cell r="C1160" t="str">
            <v>NSW</v>
          </cell>
        </row>
        <row r="1161">
          <cell r="A1161">
            <v>2450</v>
          </cell>
          <cell r="B1161">
            <v>60</v>
          </cell>
          <cell r="C1161" t="str">
            <v>NSW</v>
          </cell>
        </row>
        <row r="1162">
          <cell r="A1162">
            <v>2452</v>
          </cell>
          <cell r="B1162">
            <v>60</v>
          </cell>
          <cell r="C1162" t="str">
            <v>NSW</v>
          </cell>
        </row>
        <row r="1163">
          <cell r="A1163">
            <v>2453</v>
          </cell>
          <cell r="B1163">
            <v>60</v>
          </cell>
          <cell r="C1163" t="str">
            <v>NSW</v>
          </cell>
        </row>
        <row r="1164">
          <cell r="A1164">
            <v>2454</v>
          </cell>
          <cell r="B1164">
            <v>60</v>
          </cell>
          <cell r="C1164" t="str">
            <v>NSW</v>
          </cell>
        </row>
        <row r="1165">
          <cell r="A1165">
            <v>2455</v>
          </cell>
          <cell r="B1165">
            <v>60</v>
          </cell>
          <cell r="C1165" t="str">
            <v>NSW</v>
          </cell>
        </row>
        <row r="1166">
          <cell r="A1166">
            <v>2456</v>
          </cell>
          <cell r="B1166">
            <v>60</v>
          </cell>
          <cell r="C1166" t="str">
            <v>NSW</v>
          </cell>
        </row>
        <row r="1167">
          <cell r="A1167">
            <v>2460</v>
          </cell>
          <cell r="B1167">
            <v>58</v>
          </cell>
          <cell r="C1167" t="str">
            <v>NSW</v>
          </cell>
        </row>
        <row r="1168">
          <cell r="A1168">
            <v>2462</v>
          </cell>
          <cell r="B1168">
            <v>58</v>
          </cell>
          <cell r="C1168" t="str">
            <v>NSW</v>
          </cell>
        </row>
        <row r="1169">
          <cell r="A1169">
            <v>2463</v>
          </cell>
          <cell r="B1169">
            <v>58</v>
          </cell>
          <cell r="C1169" t="str">
            <v>NSW</v>
          </cell>
        </row>
        <row r="1170">
          <cell r="A1170">
            <v>2464</v>
          </cell>
          <cell r="B1170">
            <v>58</v>
          </cell>
          <cell r="C1170" t="str">
            <v>NSW</v>
          </cell>
        </row>
        <row r="1171">
          <cell r="A1171">
            <v>2465</v>
          </cell>
          <cell r="B1171">
            <v>58</v>
          </cell>
          <cell r="C1171" t="str">
            <v>NSW</v>
          </cell>
        </row>
        <row r="1172">
          <cell r="A1172">
            <v>2466</v>
          </cell>
          <cell r="B1172">
            <v>58</v>
          </cell>
          <cell r="C1172" t="str">
            <v>NSW</v>
          </cell>
        </row>
        <row r="1173">
          <cell r="A1173">
            <v>2468</v>
          </cell>
          <cell r="B1173">
            <v>58</v>
          </cell>
          <cell r="C1173" t="str">
            <v>NSW</v>
          </cell>
        </row>
        <row r="1174">
          <cell r="A1174">
            <v>2469</v>
          </cell>
          <cell r="B1174">
            <v>58</v>
          </cell>
          <cell r="C1174" t="str">
            <v>NSW</v>
          </cell>
        </row>
        <row r="1175">
          <cell r="A1175">
            <v>2470</v>
          </cell>
          <cell r="B1175">
            <v>58</v>
          </cell>
          <cell r="C1175" t="str">
            <v>NSW</v>
          </cell>
        </row>
        <row r="1176">
          <cell r="A1176">
            <v>2471</v>
          </cell>
          <cell r="B1176">
            <v>58</v>
          </cell>
          <cell r="C1176" t="str">
            <v>NSW</v>
          </cell>
        </row>
        <row r="1177">
          <cell r="A1177">
            <v>2472</v>
          </cell>
          <cell r="B1177">
            <v>58</v>
          </cell>
          <cell r="C1177" t="str">
            <v>NSW</v>
          </cell>
        </row>
        <row r="1178">
          <cell r="A1178">
            <v>2473</v>
          </cell>
          <cell r="B1178">
            <v>58</v>
          </cell>
          <cell r="C1178" t="str">
            <v>NSW</v>
          </cell>
        </row>
        <row r="1179">
          <cell r="A1179">
            <v>2474</v>
          </cell>
          <cell r="B1179">
            <v>58</v>
          </cell>
          <cell r="C1179" t="str">
            <v>NSW</v>
          </cell>
        </row>
        <row r="1180">
          <cell r="A1180">
            <v>2475</v>
          </cell>
          <cell r="B1180">
            <v>59</v>
          </cell>
          <cell r="C1180" t="str">
            <v>NSW</v>
          </cell>
        </row>
        <row r="1181">
          <cell r="A1181">
            <v>2476</v>
          </cell>
          <cell r="B1181">
            <v>59</v>
          </cell>
          <cell r="C1181" t="str">
            <v>NSW</v>
          </cell>
        </row>
        <row r="1182">
          <cell r="A1182">
            <v>2477</v>
          </cell>
          <cell r="B1182">
            <v>58</v>
          </cell>
          <cell r="C1182" t="str">
            <v>NSW</v>
          </cell>
        </row>
        <row r="1183">
          <cell r="A1183">
            <v>2478</v>
          </cell>
          <cell r="B1183">
            <v>58</v>
          </cell>
          <cell r="C1183" t="str">
            <v>NSW</v>
          </cell>
        </row>
        <row r="1184">
          <cell r="A1184">
            <v>2479</v>
          </cell>
          <cell r="B1184">
            <v>58</v>
          </cell>
          <cell r="C1184" t="str">
            <v>NSW</v>
          </cell>
        </row>
        <row r="1185">
          <cell r="A1185">
            <v>2480</v>
          </cell>
          <cell r="B1185">
            <v>58</v>
          </cell>
          <cell r="C1185" t="str">
            <v>NSW</v>
          </cell>
        </row>
        <row r="1186">
          <cell r="A1186">
            <v>2481</v>
          </cell>
          <cell r="B1186">
            <v>58</v>
          </cell>
          <cell r="C1186" t="str">
            <v>NSW</v>
          </cell>
        </row>
        <row r="1187">
          <cell r="A1187">
            <v>2482</v>
          </cell>
          <cell r="B1187">
            <v>58</v>
          </cell>
          <cell r="C1187" t="str">
            <v>NSW</v>
          </cell>
        </row>
        <row r="1188">
          <cell r="A1188">
            <v>2483</v>
          </cell>
          <cell r="B1188">
            <v>58</v>
          </cell>
          <cell r="C1188" t="str">
            <v>NSW</v>
          </cell>
        </row>
        <row r="1189">
          <cell r="A1189">
            <v>2484</v>
          </cell>
          <cell r="B1189">
            <v>58</v>
          </cell>
          <cell r="C1189" t="str">
            <v>NSW</v>
          </cell>
        </row>
        <row r="1190">
          <cell r="A1190">
            <v>2485</v>
          </cell>
          <cell r="B1190">
            <v>58</v>
          </cell>
          <cell r="C1190" t="str">
            <v>NSW</v>
          </cell>
        </row>
        <row r="1191">
          <cell r="A1191">
            <v>2486</v>
          </cell>
          <cell r="B1191">
            <v>58</v>
          </cell>
          <cell r="C1191" t="str">
            <v>NSW</v>
          </cell>
        </row>
        <row r="1192">
          <cell r="A1192">
            <v>2487</v>
          </cell>
          <cell r="B1192">
            <v>58</v>
          </cell>
          <cell r="C1192" t="str">
            <v>NSW</v>
          </cell>
        </row>
        <row r="1193">
          <cell r="A1193">
            <v>2488</v>
          </cell>
          <cell r="B1193">
            <v>58</v>
          </cell>
          <cell r="C1193" t="str">
            <v>NSW</v>
          </cell>
        </row>
        <row r="1194">
          <cell r="A1194">
            <v>2489</v>
          </cell>
          <cell r="B1194">
            <v>58</v>
          </cell>
          <cell r="C1194" t="str">
            <v>NSW</v>
          </cell>
        </row>
        <row r="1195">
          <cell r="A1195">
            <v>2490</v>
          </cell>
          <cell r="B1195">
            <v>58</v>
          </cell>
          <cell r="C1195" t="str">
            <v>NSW</v>
          </cell>
        </row>
        <row r="1196">
          <cell r="A1196">
            <v>2500</v>
          </cell>
          <cell r="B1196">
            <v>65</v>
          </cell>
          <cell r="C1196" t="str">
            <v>NSW</v>
          </cell>
        </row>
        <row r="1197">
          <cell r="A1197">
            <v>2502</v>
          </cell>
          <cell r="B1197">
            <v>65</v>
          </cell>
          <cell r="C1197" t="str">
            <v>NSW</v>
          </cell>
        </row>
        <row r="1198">
          <cell r="A1198">
            <v>2505</v>
          </cell>
          <cell r="B1198">
            <v>65</v>
          </cell>
          <cell r="C1198" t="str">
            <v>NSW</v>
          </cell>
        </row>
        <row r="1199">
          <cell r="A1199">
            <v>2506</v>
          </cell>
          <cell r="B1199">
            <v>65</v>
          </cell>
          <cell r="C1199" t="str">
            <v>NSW</v>
          </cell>
        </row>
        <row r="1200">
          <cell r="A1200">
            <v>2508</v>
          </cell>
          <cell r="B1200">
            <v>65</v>
          </cell>
          <cell r="C1200" t="str">
            <v>NSW</v>
          </cell>
        </row>
        <row r="1201">
          <cell r="A1201">
            <v>2515</v>
          </cell>
          <cell r="B1201">
            <v>65</v>
          </cell>
          <cell r="C1201" t="str">
            <v>NSW</v>
          </cell>
        </row>
        <row r="1202">
          <cell r="A1202">
            <v>2516</v>
          </cell>
          <cell r="B1202">
            <v>65</v>
          </cell>
          <cell r="C1202" t="str">
            <v>NSW</v>
          </cell>
        </row>
        <row r="1203">
          <cell r="A1203">
            <v>2517</v>
          </cell>
          <cell r="B1203">
            <v>65</v>
          </cell>
          <cell r="C1203" t="str">
            <v>NSW</v>
          </cell>
        </row>
        <row r="1204">
          <cell r="A1204">
            <v>2518</v>
          </cell>
          <cell r="B1204">
            <v>65</v>
          </cell>
          <cell r="C1204" t="str">
            <v>NSW</v>
          </cell>
        </row>
        <row r="1205">
          <cell r="A1205">
            <v>2519</v>
          </cell>
          <cell r="B1205">
            <v>65</v>
          </cell>
          <cell r="C1205" t="str">
            <v>NSW</v>
          </cell>
        </row>
        <row r="1206">
          <cell r="A1206">
            <v>2520</v>
          </cell>
          <cell r="B1206">
            <v>65</v>
          </cell>
          <cell r="C1206" t="str">
            <v>NSW</v>
          </cell>
        </row>
        <row r="1207">
          <cell r="A1207">
            <v>2521</v>
          </cell>
          <cell r="B1207">
            <v>65</v>
          </cell>
          <cell r="C1207" t="str">
            <v>NSW</v>
          </cell>
        </row>
        <row r="1208">
          <cell r="A1208">
            <v>2522</v>
          </cell>
          <cell r="B1208">
            <v>65</v>
          </cell>
          <cell r="C1208" t="str">
            <v>NSW</v>
          </cell>
        </row>
        <row r="1209">
          <cell r="A1209">
            <v>2525</v>
          </cell>
          <cell r="B1209">
            <v>65</v>
          </cell>
          <cell r="C1209" t="str">
            <v>NSW</v>
          </cell>
        </row>
        <row r="1210">
          <cell r="A1210">
            <v>2526</v>
          </cell>
          <cell r="B1210">
            <v>65</v>
          </cell>
          <cell r="C1210" t="str">
            <v>NSW</v>
          </cell>
        </row>
        <row r="1211">
          <cell r="A1211">
            <v>2527</v>
          </cell>
          <cell r="B1211">
            <v>65</v>
          </cell>
          <cell r="C1211" t="str">
            <v>NSW</v>
          </cell>
        </row>
        <row r="1212">
          <cell r="A1212">
            <v>2528</v>
          </cell>
          <cell r="B1212">
            <v>65</v>
          </cell>
          <cell r="C1212" t="str">
            <v>NSW</v>
          </cell>
        </row>
        <row r="1213">
          <cell r="A1213">
            <v>2529</v>
          </cell>
          <cell r="B1213">
            <v>65</v>
          </cell>
          <cell r="C1213" t="str">
            <v>NSW</v>
          </cell>
        </row>
        <row r="1214">
          <cell r="A1214">
            <v>2530</v>
          </cell>
          <cell r="B1214">
            <v>65</v>
          </cell>
          <cell r="C1214" t="str">
            <v>NSW</v>
          </cell>
        </row>
        <row r="1215">
          <cell r="A1215">
            <v>2533</v>
          </cell>
          <cell r="B1215">
            <v>65</v>
          </cell>
          <cell r="C1215" t="str">
            <v>NSW</v>
          </cell>
        </row>
        <row r="1216">
          <cell r="A1216">
            <v>2534</v>
          </cell>
          <cell r="B1216">
            <v>65</v>
          </cell>
          <cell r="C1216" t="str">
            <v>NSW</v>
          </cell>
        </row>
        <row r="1217">
          <cell r="A1217">
            <v>2535</v>
          </cell>
          <cell r="B1217">
            <v>65</v>
          </cell>
          <cell r="C1217" t="str">
            <v>NSW</v>
          </cell>
        </row>
        <row r="1218">
          <cell r="A1218">
            <v>2536</v>
          </cell>
          <cell r="B1218">
            <v>65</v>
          </cell>
          <cell r="C1218" t="str">
            <v>NSW</v>
          </cell>
        </row>
        <row r="1219">
          <cell r="A1219">
            <v>2537</v>
          </cell>
          <cell r="B1219">
            <v>65</v>
          </cell>
          <cell r="C1219" t="str">
            <v>NSW</v>
          </cell>
        </row>
        <row r="1220">
          <cell r="A1220">
            <v>2538</v>
          </cell>
          <cell r="B1220">
            <v>65</v>
          </cell>
          <cell r="C1220" t="str">
            <v>NSW</v>
          </cell>
        </row>
        <row r="1221">
          <cell r="A1221">
            <v>2539</v>
          </cell>
          <cell r="B1221">
            <v>65</v>
          </cell>
          <cell r="C1221" t="str">
            <v>NSW</v>
          </cell>
        </row>
        <row r="1222">
          <cell r="A1222">
            <v>2540</v>
          </cell>
          <cell r="B1222">
            <v>65</v>
          </cell>
          <cell r="C1222" t="str">
            <v>NSW</v>
          </cell>
        </row>
        <row r="1223">
          <cell r="A1223">
            <v>2541</v>
          </cell>
          <cell r="B1223">
            <v>65</v>
          </cell>
          <cell r="C1223" t="str">
            <v>NSW</v>
          </cell>
        </row>
        <row r="1224">
          <cell r="A1224">
            <v>2545</v>
          </cell>
          <cell r="B1224">
            <v>65</v>
          </cell>
          <cell r="C1224" t="str">
            <v>NSW</v>
          </cell>
        </row>
        <row r="1225">
          <cell r="A1225">
            <v>2546</v>
          </cell>
          <cell r="B1225">
            <v>65</v>
          </cell>
          <cell r="C1225" t="str">
            <v>NSW</v>
          </cell>
        </row>
        <row r="1226">
          <cell r="A1226">
            <v>2548</v>
          </cell>
          <cell r="B1226">
            <v>65</v>
          </cell>
          <cell r="C1226" t="str">
            <v>NSW</v>
          </cell>
        </row>
        <row r="1227">
          <cell r="A1227">
            <v>2549</v>
          </cell>
          <cell r="B1227">
            <v>65</v>
          </cell>
          <cell r="C1227" t="str">
            <v>NSW</v>
          </cell>
        </row>
        <row r="1228">
          <cell r="A1228">
            <v>2550</v>
          </cell>
          <cell r="B1228">
            <v>65</v>
          </cell>
          <cell r="C1228" t="str">
            <v>NSW</v>
          </cell>
        </row>
        <row r="1229">
          <cell r="A1229">
            <v>2551</v>
          </cell>
          <cell r="B1229">
            <v>65</v>
          </cell>
          <cell r="C1229" t="str">
            <v>NSW</v>
          </cell>
        </row>
        <row r="1230">
          <cell r="A1230">
            <v>2558</v>
          </cell>
          <cell r="B1230">
            <v>63</v>
          </cell>
          <cell r="C1230" t="str">
            <v>NSW</v>
          </cell>
        </row>
        <row r="1231">
          <cell r="A1231">
            <v>2559</v>
          </cell>
          <cell r="B1231">
            <v>63</v>
          </cell>
          <cell r="C1231" t="str">
            <v>NSW</v>
          </cell>
        </row>
        <row r="1232">
          <cell r="A1232">
            <v>2560</v>
          </cell>
          <cell r="B1232">
            <v>63</v>
          </cell>
          <cell r="C1232" t="str">
            <v>NSW</v>
          </cell>
        </row>
        <row r="1233">
          <cell r="A1233">
            <v>2563</v>
          </cell>
          <cell r="B1233">
            <v>63</v>
          </cell>
          <cell r="C1233" t="str">
            <v>NSW</v>
          </cell>
        </row>
        <row r="1234">
          <cell r="A1234">
            <v>2564</v>
          </cell>
          <cell r="B1234">
            <v>63</v>
          </cell>
          <cell r="C1234" t="str">
            <v>NSW</v>
          </cell>
        </row>
        <row r="1235">
          <cell r="A1235">
            <v>2565</v>
          </cell>
          <cell r="B1235">
            <v>63</v>
          </cell>
          <cell r="C1235" t="str">
            <v>NSW</v>
          </cell>
        </row>
        <row r="1236">
          <cell r="A1236">
            <v>2566</v>
          </cell>
          <cell r="B1236">
            <v>63</v>
          </cell>
          <cell r="C1236" t="str">
            <v>NSW</v>
          </cell>
        </row>
        <row r="1237">
          <cell r="A1237">
            <v>2567</v>
          </cell>
          <cell r="B1237">
            <v>63</v>
          </cell>
          <cell r="C1237" t="str">
            <v>NSW</v>
          </cell>
        </row>
        <row r="1238">
          <cell r="A1238">
            <v>2568</v>
          </cell>
          <cell r="B1238">
            <v>63</v>
          </cell>
          <cell r="C1238" t="str">
            <v>NSW</v>
          </cell>
        </row>
        <row r="1239">
          <cell r="A1239">
            <v>2569</v>
          </cell>
          <cell r="B1239">
            <v>63</v>
          </cell>
          <cell r="C1239" t="str">
            <v>NSW</v>
          </cell>
        </row>
        <row r="1240">
          <cell r="A1240">
            <v>2570</v>
          </cell>
          <cell r="B1240">
            <v>63</v>
          </cell>
          <cell r="C1240" t="str">
            <v>NSW</v>
          </cell>
        </row>
        <row r="1241">
          <cell r="A1241">
            <v>2571</v>
          </cell>
          <cell r="B1241">
            <v>63</v>
          </cell>
          <cell r="C1241" t="str">
            <v>NSW</v>
          </cell>
        </row>
        <row r="1242">
          <cell r="A1242">
            <v>2572</v>
          </cell>
          <cell r="B1242">
            <v>63</v>
          </cell>
          <cell r="C1242" t="str">
            <v>NSW</v>
          </cell>
        </row>
        <row r="1243">
          <cell r="A1243">
            <v>2573</v>
          </cell>
          <cell r="B1243">
            <v>63</v>
          </cell>
          <cell r="C1243" t="str">
            <v>NSW</v>
          </cell>
        </row>
        <row r="1244">
          <cell r="A1244">
            <v>2574</v>
          </cell>
          <cell r="B1244">
            <v>63</v>
          </cell>
          <cell r="C1244" t="str">
            <v>NSW</v>
          </cell>
        </row>
        <row r="1245">
          <cell r="A1245">
            <v>2575</v>
          </cell>
          <cell r="B1245">
            <v>65</v>
          </cell>
          <cell r="C1245" t="str">
            <v>NSW</v>
          </cell>
        </row>
        <row r="1246">
          <cell r="A1246">
            <v>2576</v>
          </cell>
          <cell r="B1246">
            <v>65</v>
          </cell>
          <cell r="C1246" t="str">
            <v>NSW</v>
          </cell>
        </row>
        <row r="1247">
          <cell r="A1247">
            <v>2577</v>
          </cell>
          <cell r="B1247">
            <v>65</v>
          </cell>
          <cell r="C1247" t="str">
            <v>NSW</v>
          </cell>
        </row>
        <row r="1248">
          <cell r="A1248">
            <v>2578</v>
          </cell>
          <cell r="B1248">
            <v>65</v>
          </cell>
          <cell r="C1248" t="str">
            <v>NSW</v>
          </cell>
        </row>
        <row r="1249">
          <cell r="A1249">
            <v>2579</v>
          </cell>
          <cell r="B1249">
            <v>65</v>
          </cell>
          <cell r="C1249" t="str">
            <v>NSW</v>
          </cell>
        </row>
        <row r="1250">
          <cell r="A1250">
            <v>2580</v>
          </cell>
          <cell r="B1250">
            <v>64</v>
          </cell>
          <cell r="C1250" t="str">
            <v>NSW</v>
          </cell>
        </row>
        <row r="1251">
          <cell r="A1251">
            <v>2581</v>
          </cell>
          <cell r="B1251">
            <v>64</v>
          </cell>
          <cell r="C1251" t="str">
            <v>NSW</v>
          </cell>
        </row>
        <row r="1252">
          <cell r="A1252">
            <v>2582</v>
          </cell>
          <cell r="B1252">
            <v>64</v>
          </cell>
          <cell r="C1252" t="str">
            <v>NSW</v>
          </cell>
        </row>
        <row r="1253">
          <cell r="A1253">
            <v>2583</v>
          </cell>
          <cell r="B1253">
            <v>64</v>
          </cell>
          <cell r="C1253" t="str">
            <v>NSW</v>
          </cell>
        </row>
        <row r="1254">
          <cell r="A1254">
            <v>2584</v>
          </cell>
          <cell r="B1254">
            <v>57</v>
          </cell>
          <cell r="C1254" t="str">
            <v>NSW</v>
          </cell>
        </row>
        <row r="1255">
          <cell r="A1255">
            <v>2585</v>
          </cell>
          <cell r="B1255">
            <v>57</v>
          </cell>
          <cell r="C1255" t="str">
            <v>NSW</v>
          </cell>
        </row>
        <row r="1256">
          <cell r="A1256">
            <v>2586</v>
          </cell>
          <cell r="B1256">
            <v>57</v>
          </cell>
          <cell r="C1256" t="str">
            <v>NSW</v>
          </cell>
        </row>
        <row r="1257">
          <cell r="A1257">
            <v>2587</v>
          </cell>
          <cell r="B1257">
            <v>57</v>
          </cell>
          <cell r="C1257" t="str">
            <v>NSW</v>
          </cell>
        </row>
        <row r="1258">
          <cell r="A1258">
            <v>2588</v>
          </cell>
          <cell r="B1258">
            <v>57</v>
          </cell>
          <cell r="C1258" t="str">
            <v>NSW</v>
          </cell>
        </row>
        <row r="1259">
          <cell r="A1259">
            <v>2589</v>
          </cell>
          <cell r="B1259">
            <v>64</v>
          </cell>
          <cell r="C1259" t="str">
            <v>NSW</v>
          </cell>
        </row>
        <row r="1260">
          <cell r="A1260">
            <v>2590</v>
          </cell>
          <cell r="B1260">
            <v>57</v>
          </cell>
          <cell r="C1260" t="str">
            <v>NSW</v>
          </cell>
        </row>
        <row r="1261">
          <cell r="A1261">
            <v>2594</v>
          </cell>
          <cell r="B1261">
            <v>57</v>
          </cell>
          <cell r="C1261" t="str">
            <v>NSW</v>
          </cell>
        </row>
        <row r="1262">
          <cell r="A1262">
            <v>2600</v>
          </cell>
          <cell r="B1262">
            <v>64</v>
          </cell>
          <cell r="C1262" t="str">
            <v>NSW</v>
          </cell>
        </row>
        <row r="1263">
          <cell r="A1263">
            <v>2601</v>
          </cell>
          <cell r="B1263">
            <v>64</v>
          </cell>
          <cell r="C1263" t="str">
            <v>NSW</v>
          </cell>
        </row>
        <row r="1264">
          <cell r="A1264">
            <v>2602</v>
          </cell>
          <cell r="B1264">
            <v>64</v>
          </cell>
          <cell r="C1264" t="str">
            <v>NSW</v>
          </cell>
        </row>
        <row r="1265">
          <cell r="A1265">
            <v>2603</v>
          </cell>
          <cell r="B1265">
            <v>64</v>
          </cell>
          <cell r="C1265" t="str">
            <v>NSW</v>
          </cell>
        </row>
        <row r="1266">
          <cell r="A1266">
            <v>2604</v>
          </cell>
          <cell r="B1266">
            <v>64</v>
          </cell>
          <cell r="C1266" t="str">
            <v>NSW</v>
          </cell>
        </row>
        <row r="1267">
          <cell r="A1267">
            <v>2605</v>
          </cell>
          <cell r="B1267">
            <v>64</v>
          </cell>
          <cell r="C1267" t="str">
            <v>NSW</v>
          </cell>
        </row>
        <row r="1268">
          <cell r="A1268">
            <v>2606</v>
          </cell>
          <cell r="B1268">
            <v>64</v>
          </cell>
          <cell r="C1268" t="str">
            <v>NSW</v>
          </cell>
        </row>
        <row r="1269">
          <cell r="A1269">
            <v>2607</v>
          </cell>
          <cell r="B1269">
            <v>64</v>
          </cell>
          <cell r="C1269" t="str">
            <v>NSW</v>
          </cell>
        </row>
        <row r="1270">
          <cell r="A1270">
            <v>2608</v>
          </cell>
          <cell r="B1270">
            <v>64</v>
          </cell>
          <cell r="C1270" t="str">
            <v>NSW</v>
          </cell>
        </row>
        <row r="1271">
          <cell r="A1271">
            <v>2609</v>
          </cell>
          <cell r="B1271">
            <v>64</v>
          </cell>
          <cell r="C1271" t="str">
            <v>NSW</v>
          </cell>
        </row>
        <row r="1272">
          <cell r="A1272">
            <v>2610</v>
          </cell>
          <cell r="B1272">
            <v>64</v>
          </cell>
          <cell r="C1272" t="str">
            <v>NSW</v>
          </cell>
        </row>
        <row r="1273">
          <cell r="A1273">
            <v>2611</v>
          </cell>
          <cell r="B1273">
            <v>64</v>
          </cell>
          <cell r="C1273" t="str">
            <v>NSW</v>
          </cell>
        </row>
        <row r="1274">
          <cell r="A1274">
            <v>2612</v>
          </cell>
          <cell r="B1274">
            <v>64</v>
          </cell>
          <cell r="C1274" t="str">
            <v>NSW</v>
          </cell>
        </row>
        <row r="1275">
          <cell r="A1275">
            <v>2614</v>
          </cell>
          <cell r="B1275">
            <v>64</v>
          </cell>
          <cell r="C1275" t="str">
            <v>NSW</v>
          </cell>
        </row>
        <row r="1276">
          <cell r="A1276">
            <v>2615</v>
          </cell>
          <cell r="B1276">
            <v>64</v>
          </cell>
          <cell r="C1276" t="str">
            <v>NSW</v>
          </cell>
        </row>
        <row r="1277">
          <cell r="A1277">
            <v>2616</v>
          </cell>
          <cell r="B1277">
            <v>64</v>
          </cell>
          <cell r="C1277" t="str">
            <v>NSW</v>
          </cell>
        </row>
        <row r="1278">
          <cell r="A1278">
            <v>2617</v>
          </cell>
          <cell r="B1278">
            <v>64</v>
          </cell>
          <cell r="C1278" t="str">
            <v>NSW</v>
          </cell>
        </row>
        <row r="1279">
          <cell r="A1279">
            <v>2618</v>
          </cell>
          <cell r="B1279">
            <v>64</v>
          </cell>
          <cell r="C1279" t="str">
            <v>NSW</v>
          </cell>
        </row>
        <row r="1280">
          <cell r="A1280">
            <v>2619</v>
          </cell>
          <cell r="B1280">
            <v>64</v>
          </cell>
          <cell r="C1280" t="str">
            <v>NSW</v>
          </cell>
        </row>
        <row r="1281">
          <cell r="A1281">
            <v>2620</v>
          </cell>
          <cell r="B1281">
            <v>64</v>
          </cell>
          <cell r="C1281" t="str">
            <v>NSW</v>
          </cell>
        </row>
        <row r="1282">
          <cell r="A1282">
            <v>2621</v>
          </cell>
          <cell r="B1282">
            <v>64</v>
          </cell>
          <cell r="C1282" t="str">
            <v>NSW</v>
          </cell>
        </row>
        <row r="1283">
          <cell r="A1283">
            <v>2622</v>
          </cell>
          <cell r="B1283">
            <v>64</v>
          </cell>
          <cell r="C1283" t="str">
            <v>NSW</v>
          </cell>
        </row>
        <row r="1284">
          <cell r="A1284">
            <v>2623</v>
          </cell>
          <cell r="B1284">
            <v>64</v>
          </cell>
          <cell r="C1284" t="str">
            <v>NSW</v>
          </cell>
        </row>
        <row r="1285">
          <cell r="A1285">
            <v>2624</v>
          </cell>
          <cell r="B1285">
            <v>57</v>
          </cell>
          <cell r="C1285" t="str">
            <v>NSW</v>
          </cell>
        </row>
        <row r="1286">
          <cell r="A1286">
            <v>2625</v>
          </cell>
          <cell r="B1286">
            <v>57</v>
          </cell>
          <cell r="C1286" t="str">
            <v>NSW</v>
          </cell>
        </row>
        <row r="1287">
          <cell r="A1287">
            <v>2626</v>
          </cell>
          <cell r="B1287">
            <v>64</v>
          </cell>
          <cell r="C1287" t="str">
            <v>NSW</v>
          </cell>
        </row>
        <row r="1288">
          <cell r="A1288">
            <v>2627</v>
          </cell>
          <cell r="B1288">
            <v>64</v>
          </cell>
          <cell r="C1288" t="str">
            <v>NSW</v>
          </cell>
        </row>
        <row r="1289">
          <cell r="A1289">
            <v>2628</v>
          </cell>
          <cell r="B1289">
            <v>64</v>
          </cell>
          <cell r="C1289" t="str">
            <v>NSW</v>
          </cell>
        </row>
        <row r="1290">
          <cell r="A1290">
            <v>2630</v>
          </cell>
          <cell r="B1290">
            <v>64</v>
          </cell>
          <cell r="C1290" t="str">
            <v>NSW</v>
          </cell>
        </row>
        <row r="1291">
          <cell r="A1291">
            <v>2631</v>
          </cell>
          <cell r="B1291">
            <v>64</v>
          </cell>
          <cell r="C1291" t="str">
            <v>NSW</v>
          </cell>
        </row>
        <row r="1292">
          <cell r="A1292">
            <v>2632</v>
          </cell>
          <cell r="B1292">
            <v>64</v>
          </cell>
          <cell r="C1292" t="str">
            <v>NSW</v>
          </cell>
        </row>
        <row r="1293">
          <cell r="A1293">
            <v>2633</v>
          </cell>
          <cell r="B1293">
            <v>64</v>
          </cell>
          <cell r="C1293" t="str">
            <v>NSW</v>
          </cell>
        </row>
        <row r="1294">
          <cell r="A1294">
            <v>2640</v>
          </cell>
          <cell r="B1294">
            <v>57</v>
          </cell>
          <cell r="C1294" t="str">
            <v>NSW</v>
          </cell>
        </row>
        <row r="1295">
          <cell r="A1295">
            <v>2641</v>
          </cell>
          <cell r="B1295">
            <v>57</v>
          </cell>
          <cell r="C1295" t="str">
            <v>NSW</v>
          </cell>
        </row>
        <row r="1296">
          <cell r="A1296">
            <v>2642</v>
          </cell>
          <cell r="B1296">
            <v>57</v>
          </cell>
          <cell r="C1296" t="str">
            <v>NSW</v>
          </cell>
        </row>
        <row r="1297">
          <cell r="A1297">
            <v>2643</v>
          </cell>
          <cell r="B1297">
            <v>57</v>
          </cell>
          <cell r="C1297" t="str">
            <v>NSW</v>
          </cell>
        </row>
        <row r="1298">
          <cell r="A1298">
            <v>2644</v>
          </cell>
          <cell r="B1298">
            <v>57</v>
          </cell>
          <cell r="C1298" t="str">
            <v>NSW</v>
          </cell>
        </row>
        <row r="1299">
          <cell r="A1299">
            <v>2645</v>
          </cell>
          <cell r="B1299">
            <v>54</v>
          </cell>
          <cell r="C1299" t="str">
            <v>NSW</v>
          </cell>
        </row>
        <row r="1300">
          <cell r="A1300">
            <v>2646</v>
          </cell>
          <cell r="B1300">
            <v>54</v>
          </cell>
          <cell r="C1300" t="str">
            <v>NSW</v>
          </cell>
        </row>
        <row r="1301">
          <cell r="A1301">
            <v>2647</v>
          </cell>
          <cell r="B1301">
            <v>54</v>
          </cell>
          <cell r="C1301" t="str">
            <v>NSW</v>
          </cell>
        </row>
        <row r="1302">
          <cell r="A1302">
            <v>2648</v>
          </cell>
          <cell r="B1302">
            <v>53</v>
          </cell>
          <cell r="C1302" t="str">
            <v>NSW</v>
          </cell>
        </row>
        <row r="1303">
          <cell r="A1303">
            <v>2649</v>
          </cell>
          <cell r="B1303">
            <v>57</v>
          </cell>
          <cell r="C1303" t="str">
            <v>NSW</v>
          </cell>
        </row>
        <row r="1304">
          <cell r="A1304">
            <v>2650</v>
          </cell>
          <cell r="B1304">
            <v>57</v>
          </cell>
          <cell r="C1304" t="str">
            <v>NSW</v>
          </cell>
        </row>
        <row r="1305">
          <cell r="A1305">
            <v>2651</v>
          </cell>
          <cell r="B1305">
            <v>57</v>
          </cell>
          <cell r="C1305" t="str">
            <v>NSW</v>
          </cell>
        </row>
        <row r="1306">
          <cell r="A1306">
            <v>2652</v>
          </cell>
          <cell r="B1306">
            <v>54</v>
          </cell>
          <cell r="C1306" t="str">
            <v>NSW</v>
          </cell>
        </row>
        <row r="1307">
          <cell r="A1307">
            <v>2653</v>
          </cell>
          <cell r="B1307">
            <v>57</v>
          </cell>
          <cell r="C1307" t="str">
            <v>NSW</v>
          </cell>
        </row>
        <row r="1308">
          <cell r="A1308">
            <v>2655</v>
          </cell>
          <cell r="B1308">
            <v>54</v>
          </cell>
          <cell r="C1308" t="str">
            <v>NSW</v>
          </cell>
        </row>
        <row r="1309">
          <cell r="A1309">
            <v>2656</v>
          </cell>
          <cell r="B1309">
            <v>54</v>
          </cell>
          <cell r="C1309" t="str">
            <v>NSW</v>
          </cell>
        </row>
        <row r="1310">
          <cell r="A1310">
            <v>2658</v>
          </cell>
          <cell r="B1310">
            <v>54</v>
          </cell>
          <cell r="C1310" t="str">
            <v>NSW</v>
          </cell>
        </row>
        <row r="1311">
          <cell r="A1311">
            <v>2659</v>
          </cell>
          <cell r="B1311">
            <v>54</v>
          </cell>
          <cell r="C1311" t="str">
            <v>NSW</v>
          </cell>
        </row>
        <row r="1312">
          <cell r="A1312">
            <v>2660</v>
          </cell>
          <cell r="B1312">
            <v>54</v>
          </cell>
          <cell r="C1312" t="str">
            <v>NSW</v>
          </cell>
        </row>
        <row r="1313">
          <cell r="A1313">
            <v>2661</v>
          </cell>
          <cell r="B1313">
            <v>54</v>
          </cell>
          <cell r="C1313" t="str">
            <v>NSW</v>
          </cell>
        </row>
        <row r="1314">
          <cell r="A1314">
            <v>2663</v>
          </cell>
          <cell r="B1314">
            <v>54</v>
          </cell>
          <cell r="C1314" t="str">
            <v>NSW</v>
          </cell>
        </row>
        <row r="1315">
          <cell r="A1315">
            <v>2665</v>
          </cell>
          <cell r="B1315">
            <v>54</v>
          </cell>
          <cell r="C1315" t="str">
            <v>NSW</v>
          </cell>
        </row>
        <row r="1316">
          <cell r="A1316">
            <v>2666</v>
          </cell>
          <cell r="B1316">
            <v>57</v>
          </cell>
          <cell r="C1316" t="str">
            <v>NSW</v>
          </cell>
        </row>
        <row r="1317">
          <cell r="A1317">
            <v>2668</v>
          </cell>
          <cell r="B1317">
            <v>57</v>
          </cell>
          <cell r="C1317" t="str">
            <v>NSW</v>
          </cell>
        </row>
        <row r="1318">
          <cell r="A1318">
            <v>2669</v>
          </cell>
          <cell r="B1318">
            <v>56</v>
          </cell>
          <cell r="C1318" t="str">
            <v>NSW</v>
          </cell>
        </row>
        <row r="1319">
          <cell r="A1319">
            <v>2671</v>
          </cell>
          <cell r="B1319">
            <v>56</v>
          </cell>
          <cell r="C1319" t="str">
            <v>NSW</v>
          </cell>
        </row>
        <row r="1320">
          <cell r="A1320">
            <v>2672</v>
          </cell>
          <cell r="B1320">
            <v>54</v>
          </cell>
          <cell r="C1320" t="str">
            <v>NSW</v>
          </cell>
        </row>
        <row r="1321">
          <cell r="A1321">
            <v>2675</v>
          </cell>
          <cell r="B1321">
            <v>54</v>
          </cell>
          <cell r="C1321" t="str">
            <v>NSW</v>
          </cell>
        </row>
        <row r="1322">
          <cell r="A1322">
            <v>2678</v>
          </cell>
          <cell r="B1322">
            <v>54</v>
          </cell>
          <cell r="C1322" t="str">
            <v>NSW</v>
          </cell>
        </row>
        <row r="1323">
          <cell r="A1323">
            <v>2680</v>
          </cell>
          <cell r="B1323">
            <v>54</v>
          </cell>
          <cell r="C1323" t="str">
            <v>NSW</v>
          </cell>
        </row>
        <row r="1324">
          <cell r="A1324">
            <v>2681</v>
          </cell>
          <cell r="B1324">
            <v>54</v>
          </cell>
          <cell r="C1324" t="str">
            <v>NSW</v>
          </cell>
        </row>
        <row r="1325">
          <cell r="A1325">
            <v>2700</v>
          </cell>
          <cell r="B1325">
            <v>54</v>
          </cell>
          <cell r="C1325" t="str">
            <v>NSW</v>
          </cell>
        </row>
        <row r="1326">
          <cell r="A1326">
            <v>2701</v>
          </cell>
          <cell r="B1326">
            <v>54</v>
          </cell>
          <cell r="C1326" t="str">
            <v>NSW</v>
          </cell>
        </row>
        <row r="1327">
          <cell r="A1327">
            <v>2702</v>
          </cell>
          <cell r="B1327">
            <v>54</v>
          </cell>
          <cell r="C1327" t="str">
            <v>NSW</v>
          </cell>
        </row>
        <row r="1328">
          <cell r="A1328">
            <v>2703</v>
          </cell>
          <cell r="B1328">
            <v>54</v>
          </cell>
          <cell r="C1328" t="str">
            <v>NSW</v>
          </cell>
        </row>
        <row r="1329">
          <cell r="A1329">
            <v>2705</v>
          </cell>
          <cell r="B1329">
            <v>54</v>
          </cell>
          <cell r="C1329" t="str">
            <v>NSW</v>
          </cell>
        </row>
        <row r="1330">
          <cell r="A1330">
            <v>2706</v>
          </cell>
          <cell r="B1330">
            <v>54</v>
          </cell>
          <cell r="C1330" t="str">
            <v>NSW</v>
          </cell>
        </row>
        <row r="1331">
          <cell r="A1331">
            <v>2707</v>
          </cell>
          <cell r="B1331">
            <v>54</v>
          </cell>
          <cell r="C1331" t="str">
            <v>NSW</v>
          </cell>
        </row>
        <row r="1332">
          <cell r="A1332">
            <v>2708</v>
          </cell>
          <cell r="B1332">
            <v>54</v>
          </cell>
          <cell r="C1332" t="str">
            <v>NSW</v>
          </cell>
        </row>
        <row r="1333">
          <cell r="A1333">
            <v>2710</v>
          </cell>
          <cell r="B1333">
            <v>54</v>
          </cell>
          <cell r="C1333" t="str">
            <v>NSW</v>
          </cell>
        </row>
        <row r="1334">
          <cell r="A1334">
            <v>2711</v>
          </cell>
          <cell r="B1334">
            <v>54</v>
          </cell>
          <cell r="C1334" t="str">
            <v>NSW</v>
          </cell>
        </row>
        <row r="1335">
          <cell r="A1335">
            <v>2712</v>
          </cell>
          <cell r="B1335">
            <v>54</v>
          </cell>
          <cell r="C1335" t="str">
            <v>NSW</v>
          </cell>
        </row>
        <row r="1336">
          <cell r="A1336">
            <v>2713</v>
          </cell>
          <cell r="B1336">
            <v>54</v>
          </cell>
          <cell r="C1336" t="str">
            <v>NSW</v>
          </cell>
        </row>
        <row r="1337">
          <cell r="A1337">
            <v>2714</v>
          </cell>
          <cell r="B1337">
            <v>54</v>
          </cell>
          <cell r="C1337" t="str">
            <v>NSW</v>
          </cell>
        </row>
        <row r="1338">
          <cell r="A1338">
            <v>2715</v>
          </cell>
          <cell r="B1338">
            <v>54</v>
          </cell>
          <cell r="C1338" t="str">
            <v>NSW</v>
          </cell>
        </row>
        <row r="1339">
          <cell r="A1339">
            <v>2716</v>
          </cell>
          <cell r="B1339">
            <v>54</v>
          </cell>
          <cell r="C1339" t="str">
            <v>NSW</v>
          </cell>
        </row>
        <row r="1340">
          <cell r="A1340">
            <v>2717</v>
          </cell>
          <cell r="B1340">
            <v>53</v>
          </cell>
          <cell r="C1340" t="str">
            <v>NSW</v>
          </cell>
        </row>
        <row r="1341">
          <cell r="A1341">
            <v>2720</v>
          </cell>
          <cell r="B1341">
            <v>57</v>
          </cell>
          <cell r="C1341" t="str">
            <v>NSW</v>
          </cell>
        </row>
        <row r="1342">
          <cell r="A1342">
            <v>2721</v>
          </cell>
          <cell r="B1342">
            <v>57</v>
          </cell>
          <cell r="C1342" t="str">
            <v>NSW</v>
          </cell>
        </row>
        <row r="1343">
          <cell r="A1343">
            <v>2722</v>
          </cell>
          <cell r="B1343">
            <v>57</v>
          </cell>
          <cell r="C1343" t="str">
            <v>NSW</v>
          </cell>
        </row>
        <row r="1344">
          <cell r="A1344">
            <v>2725</v>
          </cell>
          <cell r="B1344">
            <v>57</v>
          </cell>
          <cell r="C1344" t="str">
            <v>NSW</v>
          </cell>
        </row>
        <row r="1345">
          <cell r="A1345">
            <v>2726</v>
          </cell>
          <cell r="B1345">
            <v>57</v>
          </cell>
          <cell r="C1345" t="str">
            <v>NSW</v>
          </cell>
        </row>
        <row r="1346">
          <cell r="A1346">
            <v>2727</v>
          </cell>
          <cell r="B1346">
            <v>57</v>
          </cell>
          <cell r="C1346" t="str">
            <v>NSW</v>
          </cell>
        </row>
        <row r="1347">
          <cell r="A1347">
            <v>2729</v>
          </cell>
          <cell r="B1347">
            <v>57</v>
          </cell>
          <cell r="C1347" t="str">
            <v>NSW</v>
          </cell>
        </row>
        <row r="1348">
          <cell r="A1348">
            <v>2730</v>
          </cell>
          <cell r="B1348">
            <v>57</v>
          </cell>
          <cell r="C1348" t="str">
            <v>NSW</v>
          </cell>
        </row>
        <row r="1349">
          <cell r="A1349">
            <v>2731</v>
          </cell>
          <cell r="B1349">
            <v>54</v>
          </cell>
          <cell r="C1349" t="str">
            <v>NSW</v>
          </cell>
        </row>
        <row r="1350">
          <cell r="A1350">
            <v>2732</v>
          </cell>
          <cell r="B1350">
            <v>54</v>
          </cell>
          <cell r="C1350" t="str">
            <v>NSW</v>
          </cell>
        </row>
        <row r="1351">
          <cell r="A1351">
            <v>2733</v>
          </cell>
          <cell r="B1351">
            <v>54</v>
          </cell>
          <cell r="C1351" t="str">
            <v>NSW</v>
          </cell>
        </row>
        <row r="1352">
          <cell r="A1352">
            <v>2734</v>
          </cell>
          <cell r="B1352">
            <v>54</v>
          </cell>
          <cell r="C1352" t="str">
            <v>NSW</v>
          </cell>
        </row>
        <row r="1353">
          <cell r="A1353">
            <v>2735</v>
          </cell>
          <cell r="B1353">
            <v>54</v>
          </cell>
          <cell r="C1353" t="str">
            <v>NSW</v>
          </cell>
        </row>
        <row r="1354">
          <cell r="A1354">
            <v>2736</v>
          </cell>
          <cell r="B1354">
            <v>54</v>
          </cell>
          <cell r="C1354" t="str">
            <v>NSW</v>
          </cell>
        </row>
        <row r="1355">
          <cell r="A1355">
            <v>2737</v>
          </cell>
          <cell r="B1355">
            <v>53</v>
          </cell>
          <cell r="C1355" t="str">
            <v>NSW</v>
          </cell>
        </row>
        <row r="1356">
          <cell r="A1356">
            <v>2738</v>
          </cell>
          <cell r="B1356">
            <v>53</v>
          </cell>
          <cell r="C1356" t="str">
            <v>NSW</v>
          </cell>
        </row>
        <row r="1357">
          <cell r="A1357">
            <v>2739</v>
          </cell>
          <cell r="B1357">
            <v>53</v>
          </cell>
          <cell r="C1357" t="str">
            <v>NSW</v>
          </cell>
        </row>
        <row r="1358">
          <cell r="A1358">
            <v>2740</v>
          </cell>
          <cell r="B1358">
            <v>63</v>
          </cell>
          <cell r="C1358" t="str">
            <v>NSW</v>
          </cell>
        </row>
        <row r="1359">
          <cell r="A1359">
            <v>2745</v>
          </cell>
          <cell r="B1359">
            <v>63</v>
          </cell>
          <cell r="C1359" t="str">
            <v>NSW</v>
          </cell>
        </row>
        <row r="1360">
          <cell r="A1360">
            <v>2746</v>
          </cell>
          <cell r="B1360">
            <v>63</v>
          </cell>
          <cell r="C1360" t="str">
            <v>NSW</v>
          </cell>
        </row>
        <row r="1361">
          <cell r="A1361">
            <v>2747</v>
          </cell>
          <cell r="B1361">
            <v>63</v>
          </cell>
          <cell r="C1361" t="str">
            <v>NSW</v>
          </cell>
        </row>
        <row r="1362">
          <cell r="A1362">
            <v>2748</v>
          </cell>
          <cell r="B1362">
            <v>63</v>
          </cell>
          <cell r="C1362" t="str">
            <v>NSW</v>
          </cell>
        </row>
        <row r="1363">
          <cell r="A1363">
            <v>2749</v>
          </cell>
          <cell r="B1363">
            <v>63</v>
          </cell>
          <cell r="C1363" t="str">
            <v>NSW</v>
          </cell>
        </row>
        <row r="1364">
          <cell r="A1364">
            <v>2750</v>
          </cell>
          <cell r="B1364">
            <v>63</v>
          </cell>
          <cell r="C1364" t="str">
            <v>NSW</v>
          </cell>
        </row>
        <row r="1365">
          <cell r="A1365">
            <v>2751</v>
          </cell>
          <cell r="B1365">
            <v>63</v>
          </cell>
          <cell r="C1365" t="str">
            <v>NSW</v>
          </cell>
        </row>
        <row r="1366">
          <cell r="A1366">
            <v>2752</v>
          </cell>
          <cell r="B1366">
            <v>63</v>
          </cell>
          <cell r="C1366" t="str">
            <v>NSW</v>
          </cell>
        </row>
        <row r="1367">
          <cell r="A1367">
            <v>2753</v>
          </cell>
          <cell r="B1367">
            <v>63</v>
          </cell>
          <cell r="C1367" t="str">
            <v>NSW</v>
          </cell>
        </row>
        <row r="1368">
          <cell r="A1368">
            <v>2754</v>
          </cell>
          <cell r="B1368">
            <v>63</v>
          </cell>
          <cell r="C1368" t="str">
            <v>NSW</v>
          </cell>
        </row>
        <row r="1369">
          <cell r="A1369">
            <v>2755</v>
          </cell>
          <cell r="B1369">
            <v>63</v>
          </cell>
          <cell r="C1369" t="str">
            <v>NSW</v>
          </cell>
        </row>
        <row r="1370">
          <cell r="A1370">
            <v>2756</v>
          </cell>
          <cell r="B1370">
            <v>63</v>
          </cell>
          <cell r="C1370" t="str">
            <v>NSW</v>
          </cell>
        </row>
        <row r="1371">
          <cell r="A1371">
            <v>2757</v>
          </cell>
          <cell r="B1371">
            <v>63</v>
          </cell>
          <cell r="C1371" t="str">
            <v>NSW</v>
          </cell>
        </row>
        <row r="1372">
          <cell r="A1372">
            <v>2758</v>
          </cell>
          <cell r="B1372">
            <v>63</v>
          </cell>
          <cell r="C1372" t="str">
            <v>NSW</v>
          </cell>
        </row>
        <row r="1373">
          <cell r="A1373">
            <v>2759</v>
          </cell>
          <cell r="B1373">
            <v>63</v>
          </cell>
          <cell r="C1373" t="str">
            <v>NSW</v>
          </cell>
        </row>
        <row r="1374">
          <cell r="A1374">
            <v>2760</v>
          </cell>
          <cell r="B1374">
            <v>63</v>
          </cell>
          <cell r="C1374" t="str">
            <v>NSW</v>
          </cell>
        </row>
        <row r="1375">
          <cell r="A1375">
            <v>2761</v>
          </cell>
          <cell r="B1375">
            <v>63</v>
          </cell>
          <cell r="C1375" t="str">
            <v>NSW</v>
          </cell>
        </row>
        <row r="1376">
          <cell r="A1376">
            <v>2762</v>
          </cell>
          <cell r="B1376">
            <v>63</v>
          </cell>
          <cell r="C1376" t="str">
            <v>NSW</v>
          </cell>
        </row>
        <row r="1377">
          <cell r="A1377">
            <v>2763</v>
          </cell>
          <cell r="B1377">
            <v>63</v>
          </cell>
          <cell r="C1377" t="str">
            <v>NSW</v>
          </cell>
        </row>
        <row r="1378">
          <cell r="A1378">
            <v>2764</v>
          </cell>
          <cell r="B1378">
            <v>63</v>
          </cell>
          <cell r="C1378" t="str">
            <v>NSW</v>
          </cell>
        </row>
        <row r="1379">
          <cell r="A1379">
            <v>2765</v>
          </cell>
          <cell r="B1379">
            <v>63</v>
          </cell>
          <cell r="C1379" t="str">
            <v>NSW</v>
          </cell>
        </row>
        <row r="1380">
          <cell r="A1380">
            <v>2766</v>
          </cell>
          <cell r="B1380">
            <v>63</v>
          </cell>
          <cell r="C1380" t="str">
            <v>NSW</v>
          </cell>
        </row>
        <row r="1381">
          <cell r="A1381">
            <v>2767</v>
          </cell>
          <cell r="B1381">
            <v>63</v>
          </cell>
          <cell r="C1381" t="str">
            <v>NSW</v>
          </cell>
        </row>
        <row r="1382">
          <cell r="A1382">
            <v>2768</v>
          </cell>
          <cell r="B1382">
            <v>63</v>
          </cell>
          <cell r="C1382" t="str">
            <v>NSW</v>
          </cell>
        </row>
        <row r="1383">
          <cell r="A1383">
            <v>2770</v>
          </cell>
          <cell r="B1383">
            <v>63</v>
          </cell>
          <cell r="C1383" t="str">
            <v>NSW</v>
          </cell>
        </row>
        <row r="1384">
          <cell r="A1384">
            <v>2773</v>
          </cell>
          <cell r="B1384">
            <v>63</v>
          </cell>
          <cell r="C1384" t="str">
            <v>NSW</v>
          </cell>
        </row>
        <row r="1385">
          <cell r="A1385">
            <v>2774</v>
          </cell>
          <cell r="B1385">
            <v>63</v>
          </cell>
          <cell r="C1385" t="str">
            <v>NSW</v>
          </cell>
        </row>
        <row r="1386">
          <cell r="A1386">
            <v>2775</v>
          </cell>
          <cell r="B1386">
            <v>63</v>
          </cell>
          <cell r="C1386" t="str">
            <v>NSW</v>
          </cell>
        </row>
        <row r="1387">
          <cell r="A1387">
            <v>2776</v>
          </cell>
          <cell r="B1387">
            <v>63</v>
          </cell>
          <cell r="C1387" t="str">
            <v>NSW</v>
          </cell>
        </row>
        <row r="1388">
          <cell r="A1388">
            <v>2777</v>
          </cell>
          <cell r="B1388">
            <v>63</v>
          </cell>
          <cell r="C1388" t="str">
            <v>NSW</v>
          </cell>
        </row>
        <row r="1389">
          <cell r="A1389">
            <v>2778</v>
          </cell>
          <cell r="B1389">
            <v>63</v>
          </cell>
          <cell r="C1389" t="str">
            <v>NSW</v>
          </cell>
        </row>
        <row r="1390">
          <cell r="A1390">
            <v>2779</v>
          </cell>
          <cell r="B1390">
            <v>63</v>
          </cell>
          <cell r="C1390" t="str">
            <v>NSW</v>
          </cell>
        </row>
        <row r="1391">
          <cell r="A1391">
            <v>2780</v>
          </cell>
          <cell r="B1391">
            <v>63</v>
          </cell>
          <cell r="C1391" t="str">
            <v>NSW</v>
          </cell>
        </row>
        <row r="1392">
          <cell r="A1392">
            <v>2781</v>
          </cell>
          <cell r="B1392">
            <v>63</v>
          </cell>
          <cell r="C1392" t="str">
            <v>NSW</v>
          </cell>
        </row>
        <row r="1393">
          <cell r="A1393">
            <v>2782</v>
          </cell>
          <cell r="B1393">
            <v>63</v>
          </cell>
          <cell r="C1393" t="str">
            <v>NSW</v>
          </cell>
        </row>
        <row r="1394">
          <cell r="A1394">
            <v>2783</v>
          </cell>
          <cell r="B1394">
            <v>63</v>
          </cell>
          <cell r="C1394" t="str">
            <v>NSW</v>
          </cell>
        </row>
        <row r="1395">
          <cell r="A1395">
            <v>2784</v>
          </cell>
          <cell r="B1395">
            <v>63</v>
          </cell>
          <cell r="C1395" t="str">
            <v>NSW</v>
          </cell>
        </row>
        <row r="1396">
          <cell r="A1396">
            <v>2785</v>
          </cell>
          <cell r="B1396">
            <v>63</v>
          </cell>
          <cell r="C1396" t="str">
            <v>NSW</v>
          </cell>
        </row>
        <row r="1397">
          <cell r="A1397">
            <v>2786</v>
          </cell>
          <cell r="B1397">
            <v>63</v>
          </cell>
          <cell r="C1397" t="str">
            <v>NSW</v>
          </cell>
        </row>
        <row r="1398">
          <cell r="A1398">
            <v>2787</v>
          </cell>
          <cell r="B1398">
            <v>62</v>
          </cell>
          <cell r="C1398" t="str">
            <v>NSW</v>
          </cell>
        </row>
        <row r="1399">
          <cell r="A1399">
            <v>2790</v>
          </cell>
          <cell r="B1399">
            <v>62</v>
          </cell>
          <cell r="C1399" t="str">
            <v>NSW</v>
          </cell>
        </row>
        <row r="1400">
          <cell r="A1400">
            <v>2791</v>
          </cell>
          <cell r="B1400">
            <v>62</v>
          </cell>
          <cell r="C1400" t="str">
            <v>NSW</v>
          </cell>
        </row>
        <row r="1401">
          <cell r="A1401">
            <v>2792</v>
          </cell>
          <cell r="B1401">
            <v>62</v>
          </cell>
          <cell r="C1401" t="str">
            <v>NSW</v>
          </cell>
        </row>
        <row r="1402">
          <cell r="A1402">
            <v>2793</v>
          </cell>
          <cell r="B1402">
            <v>62</v>
          </cell>
          <cell r="C1402" t="str">
            <v>NSW</v>
          </cell>
        </row>
        <row r="1403">
          <cell r="A1403">
            <v>2794</v>
          </cell>
          <cell r="B1403">
            <v>62</v>
          </cell>
          <cell r="C1403" t="str">
            <v>NSW</v>
          </cell>
        </row>
        <row r="1404">
          <cell r="A1404">
            <v>2795</v>
          </cell>
          <cell r="B1404">
            <v>62</v>
          </cell>
          <cell r="C1404" t="str">
            <v>NSW</v>
          </cell>
        </row>
        <row r="1405">
          <cell r="A1405">
            <v>2796</v>
          </cell>
          <cell r="B1405">
            <v>62</v>
          </cell>
          <cell r="C1405" t="str">
            <v>NSW</v>
          </cell>
        </row>
        <row r="1406">
          <cell r="A1406">
            <v>2797</v>
          </cell>
          <cell r="B1406">
            <v>62</v>
          </cell>
          <cell r="C1406" t="str">
            <v>NSW</v>
          </cell>
        </row>
        <row r="1407">
          <cell r="A1407">
            <v>2798</v>
          </cell>
          <cell r="B1407">
            <v>62</v>
          </cell>
          <cell r="C1407" t="str">
            <v>NSW</v>
          </cell>
        </row>
        <row r="1408">
          <cell r="A1408">
            <v>2799</v>
          </cell>
          <cell r="B1408">
            <v>62</v>
          </cell>
          <cell r="C1408" t="str">
            <v>NSW</v>
          </cell>
        </row>
        <row r="1409">
          <cell r="A1409">
            <v>2800</v>
          </cell>
          <cell r="B1409">
            <v>62</v>
          </cell>
          <cell r="C1409" t="str">
            <v>NSW</v>
          </cell>
        </row>
        <row r="1410">
          <cell r="A1410">
            <v>2803</v>
          </cell>
          <cell r="B1410">
            <v>56</v>
          </cell>
          <cell r="C1410" t="str">
            <v>NSW</v>
          </cell>
        </row>
        <row r="1411">
          <cell r="A1411">
            <v>2804</v>
          </cell>
          <cell r="B1411">
            <v>62</v>
          </cell>
          <cell r="C1411" t="str">
            <v>NSW</v>
          </cell>
        </row>
        <row r="1412">
          <cell r="A1412">
            <v>2805</v>
          </cell>
          <cell r="B1412">
            <v>62</v>
          </cell>
          <cell r="C1412" t="str">
            <v>NSW</v>
          </cell>
        </row>
        <row r="1413">
          <cell r="A1413">
            <v>2806</v>
          </cell>
          <cell r="B1413">
            <v>56</v>
          </cell>
          <cell r="C1413" t="str">
            <v>NSW</v>
          </cell>
        </row>
        <row r="1414">
          <cell r="A1414">
            <v>2807</v>
          </cell>
          <cell r="B1414">
            <v>56</v>
          </cell>
          <cell r="C1414" t="str">
            <v>NSW</v>
          </cell>
        </row>
        <row r="1415">
          <cell r="A1415">
            <v>2808</v>
          </cell>
          <cell r="B1415">
            <v>62</v>
          </cell>
          <cell r="C1415" t="str">
            <v>NSW</v>
          </cell>
        </row>
        <row r="1416">
          <cell r="A1416">
            <v>2809</v>
          </cell>
          <cell r="B1416">
            <v>56</v>
          </cell>
          <cell r="C1416" t="str">
            <v>NSW</v>
          </cell>
        </row>
        <row r="1417">
          <cell r="A1417">
            <v>2810</v>
          </cell>
          <cell r="B1417">
            <v>56</v>
          </cell>
          <cell r="C1417" t="str">
            <v>NSW</v>
          </cell>
        </row>
        <row r="1418">
          <cell r="A1418">
            <v>2820</v>
          </cell>
          <cell r="B1418">
            <v>56</v>
          </cell>
          <cell r="C1418" t="str">
            <v>NSW</v>
          </cell>
        </row>
        <row r="1419">
          <cell r="A1419">
            <v>2821</v>
          </cell>
          <cell r="B1419">
            <v>56</v>
          </cell>
          <cell r="C1419" t="str">
            <v>NSW</v>
          </cell>
        </row>
        <row r="1420">
          <cell r="A1420">
            <v>2823</v>
          </cell>
          <cell r="B1420">
            <v>56</v>
          </cell>
          <cell r="C1420" t="str">
            <v>NSW</v>
          </cell>
        </row>
        <row r="1421">
          <cell r="A1421">
            <v>2824</v>
          </cell>
          <cell r="B1421">
            <v>56</v>
          </cell>
          <cell r="C1421" t="str">
            <v>NSW</v>
          </cell>
        </row>
        <row r="1422">
          <cell r="A1422">
            <v>2825</v>
          </cell>
          <cell r="B1422">
            <v>56</v>
          </cell>
          <cell r="C1422" t="str">
            <v>NSW</v>
          </cell>
        </row>
        <row r="1423">
          <cell r="A1423">
            <v>2826</v>
          </cell>
          <cell r="B1423">
            <v>56</v>
          </cell>
          <cell r="C1423" t="str">
            <v>NSW</v>
          </cell>
        </row>
        <row r="1424">
          <cell r="A1424">
            <v>2827</v>
          </cell>
          <cell r="B1424">
            <v>56</v>
          </cell>
          <cell r="C1424" t="str">
            <v>NSW</v>
          </cell>
        </row>
        <row r="1425">
          <cell r="A1425">
            <v>2828</v>
          </cell>
          <cell r="B1425">
            <v>56</v>
          </cell>
          <cell r="C1425" t="str">
            <v>NSW</v>
          </cell>
        </row>
        <row r="1426">
          <cell r="A1426">
            <v>2829</v>
          </cell>
          <cell r="B1426">
            <v>56</v>
          </cell>
          <cell r="C1426" t="str">
            <v>NSW</v>
          </cell>
        </row>
        <row r="1427">
          <cell r="A1427">
            <v>2830</v>
          </cell>
          <cell r="B1427">
            <v>56</v>
          </cell>
          <cell r="C1427" t="str">
            <v>NSW</v>
          </cell>
        </row>
        <row r="1428">
          <cell r="A1428">
            <v>2831</v>
          </cell>
          <cell r="B1428">
            <v>56</v>
          </cell>
          <cell r="C1428" t="str">
            <v>NSW</v>
          </cell>
        </row>
        <row r="1429">
          <cell r="A1429">
            <v>2832</v>
          </cell>
          <cell r="B1429">
            <v>55</v>
          </cell>
          <cell r="C1429" t="str">
            <v>NSW</v>
          </cell>
        </row>
        <row r="1430">
          <cell r="A1430">
            <v>2833</v>
          </cell>
          <cell r="B1430">
            <v>55</v>
          </cell>
          <cell r="C1430" t="str">
            <v>NSW</v>
          </cell>
        </row>
        <row r="1431">
          <cell r="A1431">
            <v>2834</v>
          </cell>
          <cell r="B1431">
            <v>52</v>
          </cell>
          <cell r="C1431" t="str">
            <v>NSW</v>
          </cell>
        </row>
        <row r="1432">
          <cell r="A1432">
            <v>2835</v>
          </cell>
          <cell r="B1432">
            <v>52</v>
          </cell>
          <cell r="C1432" t="str">
            <v>NSW</v>
          </cell>
        </row>
        <row r="1433">
          <cell r="A1433">
            <v>2836</v>
          </cell>
          <cell r="B1433">
            <v>52</v>
          </cell>
          <cell r="C1433" t="str">
            <v>NSW</v>
          </cell>
        </row>
        <row r="1434">
          <cell r="A1434">
            <v>2839</v>
          </cell>
          <cell r="B1434">
            <v>52</v>
          </cell>
          <cell r="C1434" t="str">
            <v>NSW</v>
          </cell>
        </row>
        <row r="1435">
          <cell r="A1435">
            <v>2840</v>
          </cell>
          <cell r="B1435">
            <v>52</v>
          </cell>
          <cell r="C1435" t="str">
            <v>NSW</v>
          </cell>
        </row>
        <row r="1436">
          <cell r="A1436">
            <v>2842</v>
          </cell>
          <cell r="B1436">
            <v>56</v>
          </cell>
          <cell r="C1436" t="str">
            <v>NSW</v>
          </cell>
        </row>
        <row r="1437">
          <cell r="A1437">
            <v>2843</v>
          </cell>
          <cell r="B1437">
            <v>56</v>
          </cell>
          <cell r="C1437" t="str">
            <v>NSW</v>
          </cell>
        </row>
        <row r="1438">
          <cell r="A1438">
            <v>2844</v>
          </cell>
          <cell r="B1438">
            <v>56</v>
          </cell>
          <cell r="C1438" t="str">
            <v>NSW</v>
          </cell>
        </row>
        <row r="1439">
          <cell r="A1439">
            <v>2845</v>
          </cell>
          <cell r="B1439">
            <v>62</v>
          </cell>
          <cell r="C1439" t="str">
            <v>NSW</v>
          </cell>
        </row>
        <row r="1440">
          <cell r="A1440">
            <v>2846</v>
          </cell>
          <cell r="B1440">
            <v>62</v>
          </cell>
          <cell r="C1440" t="str">
            <v>NSW</v>
          </cell>
        </row>
        <row r="1441">
          <cell r="A1441">
            <v>2847</v>
          </cell>
          <cell r="B1441">
            <v>62</v>
          </cell>
          <cell r="C1441" t="str">
            <v>NSW</v>
          </cell>
        </row>
        <row r="1442">
          <cell r="A1442">
            <v>2848</v>
          </cell>
          <cell r="B1442">
            <v>62</v>
          </cell>
          <cell r="C1442" t="str">
            <v>NSW</v>
          </cell>
        </row>
        <row r="1443">
          <cell r="A1443">
            <v>2849</v>
          </cell>
          <cell r="B1443">
            <v>62</v>
          </cell>
          <cell r="C1443" t="str">
            <v>NSW</v>
          </cell>
        </row>
        <row r="1444">
          <cell r="A1444">
            <v>2850</v>
          </cell>
          <cell r="B1444">
            <v>62</v>
          </cell>
          <cell r="C1444" t="str">
            <v>NSW</v>
          </cell>
        </row>
        <row r="1445">
          <cell r="A1445">
            <v>2852</v>
          </cell>
          <cell r="B1445">
            <v>62</v>
          </cell>
          <cell r="C1445" t="str">
            <v>NSW</v>
          </cell>
        </row>
        <row r="1446">
          <cell r="A1446">
            <v>2864</v>
          </cell>
          <cell r="B1446">
            <v>56</v>
          </cell>
          <cell r="C1446" t="str">
            <v>NSW</v>
          </cell>
        </row>
        <row r="1447">
          <cell r="A1447">
            <v>2865</v>
          </cell>
          <cell r="B1447">
            <v>56</v>
          </cell>
          <cell r="C1447" t="str">
            <v>NSW</v>
          </cell>
        </row>
        <row r="1448">
          <cell r="A1448">
            <v>2866</v>
          </cell>
          <cell r="B1448">
            <v>62</v>
          </cell>
          <cell r="C1448" t="str">
            <v>NSW</v>
          </cell>
        </row>
        <row r="1449">
          <cell r="A1449">
            <v>2867</v>
          </cell>
          <cell r="B1449">
            <v>62</v>
          </cell>
          <cell r="C1449" t="str">
            <v>NSW</v>
          </cell>
        </row>
        <row r="1450">
          <cell r="A1450">
            <v>2868</v>
          </cell>
          <cell r="B1450">
            <v>56</v>
          </cell>
          <cell r="C1450" t="str">
            <v>NSW</v>
          </cell>
        </row>
        <row r="1451">
          <cell r="A1451">
            <v>2869</v>
          </cell>
          <cell r="B1451">
            <v>56</v>
          </cell>
          <cell r="C1451" t="str">
            <v>NSW</v>
          </cell>
        </row>
        <row r="1452">
          <cell r="A1452">
            <v>2870</v>
          </cell>
          <cell r="B1452">
            <v>56</v>
          </cell>
          <cell r="C1452" t="str">
            <v>NSW</v>
          </cell>
        </row>
        <row r="1453">
          <cell r="A1453">
            <v>2871</v>
          </cell>
          <cell r="B1453">
            <v>56</v>
          </cell>
          <cell r="C1453" t="str">
            <v>NSW</v>
          </cell>
        </row>
        <row r="1454">
          <cell r="A1454">
            <v>2873</v>
          </cell>
          <cell r="B1454">
            <v>56</v>
          </cell>
          <cell r="C1454" t="str">
            <v>NSW</v>
          </cell>
        </row>
        <row r="1455">
          <cell r="A1455">
            <v>2874</v>
          </cell>
          <cell r="B1455">
            <v>56</v>
          </cell>
          <cell r="C1455" t="str">
            <v>NSW</v>
          </cell>
        </row>
        <row r="1456">
          <cell r="A1456">
            <v>2875</v>
          </cell>
          <cell r="B1456">
            <v>56</v>
          </cell>
          <cell r="C1456" t="str">
            <v>NSW</v>
          </cell>
        </row>
        <row r="1457">
          <cell r="A1457">
            <v>2876</v>
          </cell>
          <cell r="B1457">
            <v>56</v>
          </cell>
          <cell r="C1457" t="str">
            <v>NSW</v>
          </cell>
        </row>
        <row r="1458">
          <cell r="A1458">
            <v>2877</v>
          </cell>
          <cell r="B1458">
            <v>56</v>
          </cell>
          <cell r="C1458" t="str">
            <v>NSW</v>
          </cell>
        </row>
        <row r="1459">
          <cell r="A1459">
            <v>2878</v>
          </cell>
          <cell r="B1459">
            <v>52</v>
          </cell>
          <cell r="C1459" t="str">
            <v>NSW</v>
          </cell>
        </row>
        <row r="1460">
          <cell r="A1460">
            <v>2879</v>
          </cell>
          <cell r="B1460">
            <v>53</v>
          </cell>
          <cell r="C1460" t="str">
            <v>NSW</v>
          </cell>
        </row>
        <row r="1461">
          <cell r="A1461">
            <v>2880</v>
          </cell>
          <cell r="B1461">
            <v>53</v>
          </cell>
          <cell r="C1461" t="str">
            <v>NSW</v>
          </cell>
        </row>
        <row r="1462">
          <cell r="A1462">
            <v>2890</v>
          </cell>
          <cell r="B1462">
            <v>63</v>
          </cell>
          <cell r="C1462" t="str">
            <v>NSW</v>
          </cell>
        </row>
        <row r="1463">
          <cell r="A1463">
            <v>2891</v>
          </cell>
          <cell r="B1463">
            <v>63</v>
          </cell>
          <cell r="C1463" t="str">
            <v>NSW</v>
          </cell>
        </row>
        <row r="1464">
          <cell r="A1464">
            <v>2898</v>
          </cell>
          <cell r="B1464">
            <v>63</v>
          </cell>
          <cell r="C1464" t="str">
            <v>NSW</v>
          </cell>
        </row>
        <row r="1465">
          <cell r="A1465">
            <v>2899</v>
          </cell>
          <cell r="B1465">
            <v>63</v>
          </cell>
          <cell r="C1465" t="str">
            <v>NSW</v>
          </cell>
        </row>
        <row r="1466">
          <cell r="A1466">
            <v>2900</v>
          </cell>
          <cell r="B1466">
            <v>64</v>
          </cell>
          <cell r="C1466" t="str">
            <v>NSW</v>
          </cell>
        </row>
        <row r="1467">
          <cell r="A1467">
            <v>2901</v>
          </cell>
          <cell r="B1467">
            <v>64</v>
          </cell>
          <cell r="C1467" t="str">
            <v>NSW</v>
          </cell>
        </row>
        <row r="1468">
          <cell r="A1468">
            <v>2902</v>
          </cell>
          <cell r="B1468">
            <v>64</v>
          </cell>
          <cell r="C1468" t="str">
            <v>NSW</v>
          </cell>
        </row>
        <row r="1469">
          <cell r="A1469">
            <v>2903</v>
          </cell>
          <cell r="B1469">
            <v>64</v>
          </cell>
          <cell r="C1469" t="str">
            <v>NSW</v>
          </cell>
        </row>
        <row r="1470">
          <cell r="A1470">
            <v>2904</v>
          </cell>
          <cell r="B1470">
            <v>64</v>
          </cell>
          <cell r="C1470" t="str">
            <v>NSW</v>
          </cell>
        </row>
        <row r="1471">
          <cell r="A1471">
            <v>2905</v>
          </cell>
          <cell r="B1471">
            <v>64</v>
          </cell>
          <cell r="C1471" t="str">
            <v>NSW</v>
          </cell>
        </row>
        <row r="1472">
          <cell r="A1472">
            <v>2906</v>
          </cell>
          <cell r="B1472">
            <v>64</v>
          </cell>
          <cell r="C1472" t="str">
            <v>NSW</v>
          </cell>
        </row>
        <row r="1473">
          <cell r="A1473">
            <v>2911</v>
          </cell>
          <cell r="B1473">
            <v>64</v>
          </cell>
          <cell r="C1473" t="str">
            <v>NSW</v>
          </cell>
        </row>
        <row r="1474">
          <cell r="A1474">
            <v>2912</v>
          </cell>
          <cell r="B1474">
            <v>64</v>
          </cell>
          <cell r="C1474" t="str">
            <v>NSW</v>
          </cell>
        </row>
        <row r="1475">
          <cell r="A1475">
            <v>2913</v>
          </cell>
          <cell r="B1475">
            <v>64</v>
          </cell>
          <cell r="C1475" t="str">
            <v>NSW</v>
          </cell>
        </row>
        <row r="1476">
          <cell r="A1476">
            <v>2914</v>
          </cell>
          <cell r="B1476">
            <v>64</v>
          </cell>
          <cell r="C1476" t="str">
            <v>NSW</v>
          </cell>
        </row>
        <row r="1477">
          <cell r="A1477">
            <v>3000</v>
          </cell>
          <cell r="B1477">
            <v>18</v>
          </cell>
          <cell r="C1477" t="str">
            <v>VIC</v>
          </cell>
        </row>
        <row r="1478">
          <cell r="A1478">
            <v>3001</v>
          </cell>
          <cell r="B1478">
            <v>18</v>
          </cell>
          <cell r="C1478" t="str">
            <v>VIC</v>
          </cell>
        </row>
        <row r="1479">
          <cell r="A1479">
            <v>3002</v>
          </cell>
          <cell r="B1479">
            <v>18</v>
          </cell>
          <cell r="C1479" t="str">
            <v>VIC</v>
          </cell>
        </row>
        <row r="1480">
          <cell r="A1480">
            <v>3003</v>
          </cell>
          <cell r="B1480">
            <v>18</v>
          </cell>
          <cell r="C1480" t="str">
            <v>VIC</v>
          </cell>
        </row>
        <row r="1481">
          <cell r="A1481">
            <v>3004</v>
          </cell>
          <cell r="B1481">
            <v>18</v>
          </cell>
          <cell r="C1481" t="str">
            <v>VIC</v>
          </cell>
        </row>
        <row r="1482">
          <cell r="A1482">
            <v>3005</v>
          </cell>
          <cell r="B1482">
            <v>18</v>
          </cell>
          <cell r="C1482" t="str">
            <v>VIC</v>
          </cell>
        </row>
        <row r="1483">
          <cell r="A1483">
            <v>3006</v>
          </cell>
          <cell r="B1483">
            <v>18</v>
          </cell>
          <cell r="C1483" t="str">
            <v>VIC</v>
          </cell>
        </row>
        <row r="1484">
          <cell r="A1484">
            <v>3008</v>
          </cell>
          <cell r="B1484">
            <v>18</v>
          </cell>
          <cell r="C1484" t="str">
            <v>VIC</v>
          </cell>
        </row>
        <row r="1485">
          <cell r="A1485">
            <v>3010</v>
          </cell>
          <cell r="B1485">
            <v>18</v>
          </cell>
          <cell r="C1485" t="str">
            <v>VIC</v>
          </cell>
        </row>
        <row r="1486">
          <cell r="A1486">
            <v>3011</v>
          </cell>
          <cell r="B1486">
            <v>18</v>
          </cell>
          <cell r="C1486" t="str">
            <v>VIC</v>
          </cell>
        </row>
        <row r="1487">
          <cell r="A1487">
            <v>3012</v>
          </cell>
          <cell r="B1487">
            <v>18</v>
          </cell>
          <cell r="C1487" t="str">
            <v>VIC</v>
          </cell>
        </row>
        <row r="1488">
          <cell r="A1488">
            <v>3013</v>
          </cell>
          <cell r="B1488">
            <v>18</v>
          </cell>
          <cell r="C1488" t="str">
            <v>VIC</v>
          </cell>
        </row>
        <row r="1489">
          <cell r="A1489">
            <v>3015</v>
          </cell>
          <cell r="B1489">
            <v>18</v>
          </cell>
          <cell r="C1489" t="str">
            <v>VIC</v>
          </cell>
        </row>
        <row r="1490">
          <cell r="A1490">
            <v>3016</v>
          </cell>
          <cell r="B1490">
            <v>18</v>
          </cell>
          <cell r="C1490" t="str">
            <v>VIC</v>
          </cell>
        </row>
        <row r="1491">
          <cell r="A1491">
            <v>3018</v>
          </cell>
          <cell r="B1491">
            <v>18</v>
          </cell>
          <cell r="C1491" t="str">
            <v>VIC</v>
          </cell>
        </row>
        <row r="1492">
          <cell r="A1492">
            <v>3019</v>
          </cell>
          <cell r="B1492">
            <v>18</v>
          </cell>
          <cell r="C1492" t="str">
            <v>VIC</v>
          </cell>
        </row>
        <row r="1493">
          <cell r="A1493">
            <v>3020</v>
          </cell>
          <cell r="B1493">
            <v>18</v>
          </cell>
          <cell r="C1493" t="str">
            <v>VIC</v>
          </cell>
        </row>
        <row r="1494">
          <cell r="A1494">
            <v>3021</v>
          </cell>
          <cell r="B1494">
            <v>18</v>
          </cell>
          <cell r="C1494" t="str">
            <v>VIC</v>
          </cell>
        </row>
        <row r="1495">
          <cell r="A1495">
            <v>3022</v>
          </cell>
          <cell r="B1495">
            <v>18</v>
          </cell>
          <cell r="C1495" t="str">
            <v>VIC</v>
          </cell>
        </row>
        <row r="1496">
          <cell r="A1496">
            <v>3023</v>
          </cell>
          <cell r="B1496">
            <v>18</v>
          </cell>
          <cell r="C1496" t="str">
            <v>VIC</v>
          </cell>
        </row>
        <row r="1497">
          <cell r="A1497">
            <v>3024</v>
          </cell>
          <cell r="B1497">
            <v>18</v>
          </cell>
          <cell r="C1497" t="str">
            <v>VIC</v>
          </cell>
        </row>
        <row r="1498">
          <cell r="A1498">
            <v>3025</v>
          </cell>
          <cell r="B1498">
            <v>18</v>
          </cell>
          <cell r="C1498" t="str">
            <v>VIC</v>
          </cell>
        </row>
        <row r="1499">
          <cell r="A1499">
            <v>3026</v>
          </cell>
          <cell r="B1499">
            <v>18</v>
          </cell>
          <cell r="C1499" t="str">
            <v>VIC</v>
          </cell>
        </row>
        <row r="1500">
          <cell r="A1500">
            <v>3028</v>
          </cell>
          <cell r="B1500">
            <v>18</v>
          </cell>
          <cell r="C1500" t="str">
            <v>VIC</v>
          </cell>
        </row>
        <row r="1501">
          <cell r="A1501">
            <v>3029</v>
          </cell>
          <cell r="B1501">
            <v>18</v>
          </cell>
          <cell r="C1501" t="str">
            <v>VIC</v>
          </cell>
        </row>
        <row r="1502">
          <cell r="A1502">
            <v>3030</v>
          </cell>
          <cell r="B1502">
            <v>18</v>
          </cell>
          <cell r="C1502" t="str">
            <v>VIC</v>
          </cell>
        </row>
        <row r="1503">
          <cell r="A1503">
            <v>3031</v>
          </cell>
          <cell r="B1503">
            <v>18</v>
          </cell>
          <cell r="C1503" t="str">
            <v>VIC</v>
          </cell>
        </row>
        <row r="1504">
          <cell r="A1504">
            <v>3032</v>
          </cell>
          <cell r="B1504">
            <v>18</v>
          </cell>
          <cell r="C1504" t="str">
            <v>VIC</v>
          </cell>
        </row>
        <row r="1505">
          <cell r="A1505">
            <v>3033</v>
          </cell>
          <cell r="B1505">
            <v>18</v>
          </cell>
          <cell r="C1505" t="str">
            <v>VIC</v>
          </cell>
        </row>
        <row r="1506">
          <cell r="A1506">
            <v>3034</v>
          </cell>
          <cell r="B1506">
            <v>18</v>
          </cell>
          <cell r="C1506" t="str">
            <v>VIC</v>
          </cell>
        </row>
        <row r="1507">
          <cell r="A1507">
            <v>3036</v>
          </cell>
          <cell r="B1507">
            <v>18</v>
          </cell>
          <cell r="C1507" t="str">
            <v>VIC</v>
          </cell>
        </row>
        <row r="1508">
          <cell r="A1508">
            <v>3037</v>
          </cell>
          <cell r="B1508">
            <v>18</v>
          </cell>
          <cell r="C1508" t="str">
            <v>VIC</v>
          </cell>
        </row>
        <row r="1509">
          <cell r="A1509">
            <v>3038</v>
          </cell>
          <cell r="B1509">
            <v>18</v>
          </cell>
          <cell r="C1509" t="str">
            <v>VIC</v>
          </cell>
        </row>
        <row r="1510">
          <cell r="A1510">
            <v>3039</v>
          </cell>
          <cell r="B1510">
            <v>18</v>
          </cell>
          <cell r="C1510" t="str">
            <v>VIC</v>
          </cell>
        </row>
        <row r="1511">
          <cell r="A1511">
            <v>3040</v>
          </cell>
          <cell r="B1511">
            <v>18</v>
          </cell>
          <cell r="C1511" t="str">
            <v>VIC</v>
          </cell>
        </row>
        <row r="1512">
          <cell r="A1512">
            <v>3041</v>
          </cell>
          <cell r="B1512">
            <v>18</v>
          </cell>
          <cell r="C1512" t="str">
            <v>VIC</v>
          </cell>
        </row>
        <row r="1513">
          <cell r="A1513">
            <v>3042</v>
          </cell>
          <cell r="B1513">
            <v>18</v>
          </cell>
          <cell r="C1513" t="str">
            <v>VIC</v>
          </cell>
        </row>
        <row r="1514">
          <cell r="A1514">
            <v>3043</v>
          </cell>
          <cell r="B1514">
            <v>18</v>
          </cell>
          <cell r="C1514" t="str">
            <v>VIC</v>
          </cell>
        </row>
        <row r="1515">
          <cell r="A1515">
            <v>3044</v>
          </cell>
          <cell r="B1515">
            <v>18</v>
          </cell>
          <cell r="C1515" t="str">
            <v>VIC</v>
          </cell>
        </row>
        <row r="1516">
          <cell r="A1516">
            <v>3045</v>
          </cell>
          <cell r="B1516">
            <v>18</v>
          </cell>
          <cell r="C1516" t="str">
            <v>VIC</v>
          </cell>
        </row>
        <row r="1517">
          <cell r="A1517">
            <v>3046</v>
          </cell>
          <cell r="B1517">
            <v>18</v>
          </cell>
          <cell r="C1517" t="str">
            <v>VIC</v>
          </cell>
        </row>
        <row r="1518">
          <cell r="A1518">
            <v>3047</v>
          </cell>
          <cell r="B1518">
            <v>18</v>
          </cell>
          <cell r="C1518" t="str">
            <v>VIC</v>
          </cell>
        </row>
        <row r="1519">
          <cell r="A1519">
            <v>3048</v>
          </cell>
          <cell r="B1519">
            <v>18</v>
          </cell>
          <cell r="C1519" t="str">
            <v>VIC</v>
          </cell>
        </row>
        <row r="1520">
          <cell r="A1520">
            <v>3049</v>
          </cell>
          <cell r="B1520">
            <v>18</v>
          </cell>
          <cell r="C1520" t="str">
            <v>VIC</v>
          </cell>
        </row>
        <row r="1521">
          <cell r="A1521">
            <v>3050</v>
          </cell>
          <cell r="B1521">
            <v>18</v>
          </cell>
          <cell r="C1521" t="str">
            <v>VIC</v>
          </cell>
        </row>
        <row r="1522">
          <cell r="A1522">
            <v>3051</v>
          </cell>
          <cell r="B1522">
            <v>18</v>
          </cell>
          <cell r="C1522" t="str">
            <v>VIC</v>
          </cell>
        </row>
        <row r="1523">
          <cell r="A1523">
            <v>3052</v>
          </cell>
          <cell r="B1523">
            <v>18</v>
          </cell>
          <cell r="C1523" t="str">
            <v>VIC</v>
          </cell>
        </row>
        <row r="1524">
          <cell r="A1524">
            <v>3053</v>
          </cell>
          <cell r="B1524">
            <v>18</v>
          </cell>
          <cell r="C1524" t="str">
            <v>VIC</v>
          </cell>
        </row>
        <row r="1525">
          <cell r="A1525">
            <v>3054</v>
          </cell>
          <cell r="B1525">
            <v>18</v>
          </cell>
          <cell r="C1525" t="str">
            <v>VIC</v>
          </cell>
        </row>
        <row r="1526">
          <cell r="A1526">
            <v>3055</v>
          </cell>
          <cell r="B1526">
            <v>18</v>
          </cell>
          <cell r="C1526" t="str">
            <v>VIC</v>
          </cell>
        </row>
        <row r="1527">
          <cell r="A1527">
            <v>3056</v>
          </cell>
          <cell r="B1527">
            <v>18</v>
          </cell>
          <cell r="C1527" t="str">
            <v>VIC</v>
          </cell>
        </row>
        <row r="1528">
          <cell r="A1528">
            <v>3057</v>
          </cell>
          <cell r="B1528">
            <v>18</v>
          </cell>
          <cell r="C1528" t="str">
            <v>VIC</v>
          </cell>
        </row>
        <row r="1529">
          <cell r="A1529">
            <v>3058</v>
          </cell>
          <cell r="B1529">
            <v>18</v>
          </cell>
          <cell r="C1529" t="str">
            <v>VIC</v>
          </cell>
        </row>
        <row r="1530">
          <cell r="A1530">
            <v>3059</v>
          </cell>
          <cell r="B1530">
            <v>18</v>
          </cell>
          <cell r="C1530" t="str">
            <v>VIC</v>
          </cell>
        </row>
        <row r="1531">
          <cell r="A1531">
            <v>3060</v>
          </cell>
          <cell r="B1531">
            <v>18</v>
          </cell>
          <cell r="C1531" t="str">
            <v>VIC</v>
          </cell>
        </row>
        <row r="1532">
          <cell r="A1532">
            <v>3061</v>
          </cell>
          <cell r="B1532">
            <v>18</v>
          </cell>
          <cell r="C1532" t="str">
            <v>VIC</v>
          </cell>
        </row>
        <row r="1533">
          <cell r="A1533">
            <v>3062</v>
          </cell>
          <cell r="B1533">
            <v>18</v>
          </cell>
          <cell r="C1533" t="str">
            <v>VIC</v>
          </cell>
        </row>
        <row r="1534">
          <cell r="A1534">
            <v>3063</v>
          </cell>
          <cell r="B1534">
            <v>18</v>
          </cell>
          <cell r="C1534" t="str">
            <v>VIC</v>
          </cell>
        </row>
        <row r="1535">
          <cell r="A1535">
            <v>3064</v>
          </cell>
          <cell r="B1535">
            <v>18</v>
          </cell>
          <cell r="C1535" t="str">
            <v>VIC</v>
          </cell>
        </row>
        <row r="1536">
          <cell r="A1536">
            <v>3065</v>
          </cell>
          <cell r="B1536">
            <v>18</v>
          </cell>
          <cell r="C1536" t="str">
            <v>VIC</v>
          </cell>
        </row>
        <row r="1537">
          <cell r="A1537">
            <v>3066</v>
          </cell>
          <cell r="B1537">
            <v>18</v>
          </cell>
          <cell r="C1537" t="str">
            <v>VIC</v>
          </cell>
        </row>
        <row r="1538">
          <cell r="A1538">
            <v>3067</v>
          </cell>
          <cell r="B1538">
            <v>18</v>
          </cell>
          <cell r="C1538" t="str">
            <v>VIC</v>
          </cell>
        </row>
        <row r="1539">
          <cell r="A1539">
            <v>3068</v>
          </cell>
          <cell r="B1539">
            <v>18</v>
          </cell>
          <cell r="C1539" t="str">
            <v>VIC</v>
          </cell>
        </row>
        <row r="1540">
          <cell r="A1540">
            <v>3070</v>
          </cell>
          <cell r="B1540">
            <v>18</v>
          </cell>
          <cell r="C1540" t="str">
            <v>VIC</v>
          </cell>
        </row>
        <row r="1541">
          <cell r="A1541">
            <v>3071</v>
          </cell>
          <cell r="B1541">
            <v>18</v>
          </cell>
          <cell r="C1541" t="str">
            <v>VIC</v>
          </cell>
        </row>
        <row r="1542">
          <cell r="A1542">
            <v>3072</v>
          </cell>
          <cell r="B1542">
            <v>18</v>
          </cell>
          <cell r="C1542" t="str">
            <v>VIC</v>
          </cell>
        </row>
        <row r="1543">
          <cell r="A1543">
            <v>3073</v>
          </cell>
          <cell r="B1543">
            <v>18</v>
          </cell>
          <cell r="C1543" t="str">
            <v>VIC</v>
          </cell>
        </row>
        <row r="1544">
          <cell r="A1544">
            <v>3074</v>
          </cell>
          <cell r="B1544">
            <v>18</v>
          </cell>
          <cell r="C1544" t="str">
            <v>VIC</v>
          </cell>
        </row>
        <row r="1545">
          <cell r="A1545">
            <v>3075</v>
          </cell>
          <cell r="B1545">
            <v>18</v>
          </cell>
          <cell r="C1545" t="str">
            <v>VIC</v>
          </cell>
        </row>
        <row r="1546">
          <cell r="A1546">
            <v>3076</v>
          </cell>
          <cell r="B1546">
            <v>18</v>
          </cell>
          <cell r="C1546" t="str">
            <v>VIC</v>
          </cell>
        </row>
        <row r="1547">
          <cell r="A1547">
            <v>3078</v>
          </cell>
          <cell r="B1547">
            <v>18</v>
          </cell>
          <cell r="C1547" t="str">
            <v>VIC</v>
          </cell>
        </row>
        <row r="1548">
          <cell r="A1548">
            <v>3079</v>
          </cell>
          <cell r="B1548">
            <v>18</v>
          </cell>
          <cell r="C1548" t="str">
            <v>VIC</v>
          </cell>
        </row>
        <row r="1549">
          <cell r="A1549">
            <v>3081</v>
          </cell>
          <cell r="B1549">
            <v>18</v>
          </cell>
          <cell r="C1549" t="str">
            <v>VIC</v>
          </cell>
        </row>
        <row r="1550">
          <cell r="A1550">
            <v>3082</v>
          </cell>
          <cell r="B1550">
            <v>18</v>
          </cell>
          <cell r="C1550" t="str">
            <v>VIC</v>
          </cell>
        </row>
        <row r="1551">
          <cell r="A1551">
            <v>3083</v>
          </cell>
          <cell r="B1551">
            <v>18</v>
          </cell>
          <cell r="C1551" t="str">
            <v>VIC</v>
          </cell>
        </row>
        <row r="1552">
          <cell r="A1552">
            <v>3084</v>
          </cell>
          <cell r="B1552">
            <v>18</v>
          </cell>
          <cell r="C1552" t="str">
            <v>VIC</v>
          </cell>
        </row>
        <row r="1553">
          <cell r="A1553">
            <v>3085</v>
          </cell>
          <cell r="B1553">
            <v>18</v>
          </cell>
          <cell r="C1553" t="str">
            <v>VIC</v>
          </cell>
        </row>
        <row r="1554">
          <cell r="A1554">
            <v>3086</v>
          </cell>
          <cell r="B1554">
            <v>18</v>
          </cell>
          <cell r="C1554" t="str">
            <v>VIC</v>
          </cell>
        </row>
        <row r="1555">
          <cell r="A1555">
            <v>3087</v>
          </cell>
          <cell r="B1555">
            <v>18</v>
          </cell>
          <cell r="C1555" t="str">
            <v>VIC</v>
          </cell>
        </row>
        <row r="1556">
          <cell r="A1556">
            <v>3088</v>
          </cell>
          <cell r="B1556">
            <v>18</v>
          </cell>
          <cell r="C1556" t="str">
            <v>VIC</v>
          </cell>
        </row>
        <row r="1557">
          <cell r="A1557">
            <v>3089</v>
          </cell>
          <cell r="B1557">
            <v>18</v>
          </cell>
          <cell r="C1557" t="str">
            <v>VIC</v>
          </cell>
        </row>
        <row r="1558">
          <cell r="A1558">
            <v>3090</v>
          </cell>
          <cell r="B1558">
            <v>18</v>
          </cell>
          <cell r="C1558" t="str">
            <v>VIC</v>
          </cell>
        </row>
        <row r="1559">
          <cell r="A1559">
            <v>3091</v>
          </cell>
          <cell r="B1559">
            <v>18</v>
          </cell>
          <cell r="C1559" t="str">
            <v>VIC</v>
          </cell>
        </row>
        <row r="1560">
          <cell r="A1560">
            <v>3093</v>
          </cell>
          <cell r="B1560">
            <v>18</v>
          </cell>
          <cell r="C1560" t="str">
            <v>VIC</v>
          </cell>
        </row>
        <row r="1561">
          <cell r="A1561">
            <v>3094</v>
          </cell>
          <cell r="B1561">
            <v>18</v>
          </cell>
          <cell r="C1561" t="str">
            <v>VIC</v>
          </cell>
        </row>
        <row r="1562">
          <cell r="A1562">
            <v>3095</v>
          </cell>
          <cell r="B1562">
            <v>18</v>
          </cell>
          <cell r="C1562" t="str">
            <v>VIC</v>
          </cell>
        </row>
        <row r="1563">
          <cell r="A1563">
            <v>3096</v>
          </cell>
          <cell r="B1563">
            <v>18</v>
          </cell>
          <cell r="C1563" t="str">
            <v>VIC</v>
          </cell>
        </row>
        <row r="1564">
          <cell r="A1564">
            <v>3097</v>
          </cell>
          <cell r="B1564">
            <v>18</v>
          </cell>
          <cell r="C1564" t="str">
            <v>VIC</v>
          </cell>
        </row>
        <row r="1565">
          <cell r="A1565">
            <v>3099</v>
          </cell>
          <cell r="B1565">
            <v>18</v>
          </cell>
          <cell r="C1565" t="str">
            <v>VIC</v>
          </cell>
        </row>
        <row r="1566">
          <cell r="A1566">
            <v>3101</v>
          </cell>
          <cell r="B1566">
            <v>18</v>
          </cell>
          <cell r="C1566" t="str">
            <v>VIC</v>
          </cell>
        </row>
        <row r="1567">
          <cell r="A1567">
            <v>3102</v>
          </cell>
          <cell r="B1567">
            <v>18</v>
          </cell>
          <cell r="C1567" t="str">
            <v>VIC</v>
          </cell>
        </row>
        <row r="1568">
          <cell r="A1568">
            <v>3103</v>
          </cell>
          <cell r="B1568">
            <v>18</v>
          </cell>
          <cell r="C1568" t="str">
            <v>VIC</v>
          </cell>
        </row>
        <row r="1569">
          <cell r="A1569">
            <v>3104</v>
          </cell>
          <cell r="B1569">
            <v>18</v>
          </cell>
          <cell r="C1569" t="str">
            <v>VIC</v>
          </cell>
        </row>
        <row r="1570">
          <cell r="A1570">
            <v>3105</v>
          </cell>
          <cell r="B1570">
            <v>18</v>
          </cell>
          <cell r="C1570" t="str">
            <v>VIC</v>
          </cell>
        </row>
        <row r="1571">
          <cell r="A1571">
            <v>3106</v>
          </cell>
          <cell r="B1571">
            <v>18</v>
          </cell>
          <cell r="C1571" t="str">
            <v>VIC</v>
          </cell>
        </row>
        <row r="1572">
          <cell r="A1572">
            <v>3107</v>
          </cell>
          <cell r="B1572">
            <v>18</v>
          </cell>
          <cell r="C1572" t="str">
            <v>VIC</v>
          </cell>
        </row>
        <row r="1573">
          <cell r="A1573">
            <v>3108</v>
          </cell>
          <cell r="B1573">
            <v>18</v>
          </cell>
          <cell r="C1573" t="str">
            <v>VIC</v>
          </cell>
        </row>
        <row r="1574">
          <cell r="A1574">
            <v>3109</v>
          </cell>
          <cell r="B1574">
            <v>18</v>
          </cell>
          <cell r="C1574" t="str">
            <v>VIC</v>
          </cell>
        </row>
        <row r="1575">
          <cell r="A1575">
            <v>3110</v>
          </cell>
          <cell r="B1575">
            <v>18</v>
          </cell>
          <cell r="C1575" t="str">
            <v>VIC</v>
          </cell>
        </row>
        <row r="1576">
          <cell r="A1576">
            <v>3111</v>
          </cell>
          <cell r="B1576">
            <v>18</v>
          </cell>
          <cell r="C1576" t="str">
            <v>VIC</v>
          </cell>
        </row>
        <row r="1577">
          <cell r="A1577">
            <v>3113</v>
          </cell>
          <cell r="B1577">
            <v>18</v>
          </cell>
          <cell r="C1577" t="str">
            <v>VIC</v>
          </cell>
        </row>
        <row r="1578">
          <cell r="A1578">
            <v>3114</v>
          </cell>
          <cell r="B1578">
            <v>18</v>
          </cell>
          <cell r="C1578" t="str">
            <v>VIC</v>
          </cell>
        </row>
        <row r="1579">
          <cell r="A1579">
            <v>3115</v>
          </cell>
          <cell r="B1579">
            <v>18</v>
          </cell>
          <cell r="C1579" t="str">
            <v>VIC</v>
          </cell>
        </row>
        <row r="1580">
          <cell r="A1580">
            <v>3116</v>
          </cell>
          <cell r="B1580">
            <v>18</v>
          </cell>
          <cell r="C1580" t="str">
            <v>VIC</v>
          </cell>
        </row>
        <row r="1581">
          <cell r="A1581">
            <v>3121</v>
          </cell>
          <cell r="B1581">
            <v>18</v>
          </cell>
          <cell r="C1581" t="str">
            <v>VIC</v>
          </cell>
        </row>
        <row r="1582">
          <cell r="A1582">
            <v>3122</v>
          </cell>
          <cell r="B1582">
            <v>18</v>
          </cell>
          <cell r="C1582" t="str">
            <v>VIC</v>
          </cell>
        </row>
        <row r="1583">
          <cell r="A1583">
            <v>3123</v>
          </cell>
          <cell r="B1583">
            <v>18</v>
          </cell>
          <cell r="C1583" t="str">
            <v>VIC</v>
          </cell>
        </row>
        <row r="1584">
          <cell r="A1584">
            <v>3124</v>
          </cell>
          <cell r="B1584">
            <v>18</v>
          </cell>
          <cell r="C1584" t="str">
            <v>VIC</v>
          </cell>
        </row>
        <row r="1585">
          <cell r="A1585">
            <v>3125</v>
          </cell>
          <cell r="B1585">
            <v>18</v>
          </cell>
          <cell r="C1585" t="str">
            <v>VIC</v>
          </cell>
        </row>
        <row r="1586">
          <cell r="A1586">
            <v>3126</v>
          </cell>
          <cell r="B1586">
            <v>18</v>
          </cell>
          <cell r="C1586" t="str">
            <v>VIC</v>
          </cell>
        </row>
        <row r="1587">
          <cell r="A1587">
            <v>3127</v>
          </cell>
          <cell r="B1587">
            <v>18</v>
          </cell>
          <cell r="C1587" t="str">
            <v>VIC</v>
          </cell>
        </row>
        <row r="1588">
          <cell r="A1588">
            <v>3128</v>
          </cell>
          <cell r="B1588">
            <v>18</v>
          </cell>
          <cell r="C1588" t="str">
            <v>VIC</v>
          </cell>
        </row>
        <row r="1589">
          <cell r="A1589">
            <v>3129</v>
          </cell>
          <cell r="B1589">
            <v>18</v>
          </cell>
          <cell r="C1589" t="str">
            <v>VIC</v>
          </cell>
        </row>
        <row r="1590">
          <cell r="A1590">
            <v>3130</v>
          </cell>
          <cell r="B1590">
            <v>18</v>
          </cell>
          <cell r="C1590" t="str">
            <v>VIC</v>
          </cell>
        </row>
        <row r="1591">
          <cell r="A1591">
            <v>3131</v>
          </cell>
          <cell r="B1591">
            <v>18</v>
          </cell>
          <cell r="C1591" t="str">
            <v>VIC</v>
          </cell>
        </row>
        <row r="1592">
          <cell r="A1592">
            <v>3132</v>
          </cell>
          <cell r="B1592">
            <v>18</v>
          </cell>
          <cell r="C1592" t="str">
            <v>VIC</v>
          </cell>
        </row>
        <row r="1593">
          <cell r="A1593">
            <v>3133</v>
          </cell>
          <cell r="B1593">
            <v>18</v>
          </cell>
          <cell r="C1593" t="str">
            <v>VIC</v>
          </cell>
        </row>
        <row r="1594">
          <cell r="A1594">
            <v>3134</v>
          </cell>
          <cell r="B1594">
            <v>18</v>
          </cell>
          <cell r="C1594" t="str">
            <v>VIC</v>
          </cell>
        </row>
        <row r="1595">
          <cell r="A1595">
            <v>3135</v>
          </cell>
          <cell r="B1595">
            <v>18</v>
          </cell>
          <cell r="C1595" t="str">
            <v>VIC</v>
          </cell>
        </row>
        <row r="1596">
          <cell r="A1596">
            <v>3136</v>
          </cell>
          <cell r="B1596">
            <v>18</v>
          </cell>
          <cell r="C1596" t="str">
            <v>VIC</v>
          </cell>
        </row>
        <row r="1597">
          <cell r="A1597">
            <v>3137</v>
          </cell>
          <cell r="B1597">
            <v>18</v>
          </cell>
          <cell r="C1597" t="str">
            <v>VIC</v>
          </cell>
        </row>
        <row r="1598">
          <cell r="A1598">
            <v>3138</v>
          </cell>
          <cell r="B1598">
            <v>18</v>
          </cell>
          <cell r="C1598" t="str">
            <v>VIC</v>
          </cell>
        </row>
        <row r="1599">
          <cell r="A1599">
            <v>3139</v>
          </cell>
          <cell r="B1599">
            <v>18</v>
          </cell>
          <cell r="C1599" t="str">
            <v>VIC</v>
          </cell>
        </row>
        <row r="1600">
          <cell r="A1600">
            <v>3140</v>
          </cell>
          <cell r="B1600">
            <v>18</v>
          </cell>
          <cell r="C1600" t="str">
            <v>VIC</v>
          </cell>
        </row>
        <row r="1601">
          <cell r="A1601">
            <v>3141</v>
          </cell>
          <cell r="B1601">
            <v>18</v>
          </cell>
          <cell r="C1601" t="str">
            <v>VIC</v>
          </cell>
        </row>
        <row r="1602">
          <cell r="A1602">
            <v>3142</v>
          </cell>
          <cell r="B1602">
            <v>18</v>
          </cell>
          <cell r="C1602" t="str">
            <v>VIC</v>
          </cell>
        </row>
        <row r="1603">
          <cell r="A1603">
            <v>3143</v>
          </cell>
          <cell r="B1603">
            <v>18</v>
          </cell>
          <cell r="C1603" t="str">
            <v>VIC</v>
          </cell>
        </row>
        <row r="1604">
          <cell r="A1604">
            <v>3144</v>
          </cell>
          <cell r="B1604">
            <v>18</v>
          </cell>
          <cell r="C1604" t="str">
            <v>VIC</v>
          </cell>
        </row>
        <row r="1605">
          <cell r="A1605">
            <v>3145</v>
          </cell>
          <cell r="B1605">
            <v>18</v>
          </cell>
          <cell r="C1605" t="str">
            <v>VIC</v>
          </cell>
        </row>
        <row r="1606">
          <cell r="A1606">
            <v>3146</v>
          </cell>
          <cell r="B1606">
            <v>18</v>
          </cell>
          <cell r="C1606" t="str">
            <v>VIC</v>
          </cell>
        </row>
        <row r="1607">
          <cell r="A1607">
            <v>3147</v>
          </cell>
          <cell r="B1607">
            <v>18</v>
          </cell>
          <cell r="C1607" t="str">
            <v>VIC</v>
          </cell>
        </row>
        <row r="1608">
          <cell r="A1608">
            <v>3148</v>
          </cell>
          <cell r="B1608">
            <v>18</v>
          </cell>
          <cell r="C1608" t="str">
            <v>VIC</v>
          </cell>
        </row>
        <row r="1609">
          <cell r="A1609">
            <v>3149</v>
          </cell>
          <cell r="B1609">
            <v>18</v>
          </cell>
          <cell r="C1609" t="str">
            <v>VIC</v>
          </cell>
        </row>
        <row r="1610">
          <cell r="A1610">
            <v>3150</v>
          </cell>
          <cell r="B1610">
            <v>18</v>
          </cell>
          <cell r="C1610" t="str">
            <v>VIC</v>
          </cell>
        </row>
        <row r="1611">
          <cell r="A1611">
            <v>3151</v>
          </cell>
          <cell r="B1611">
            <v>18</v>
          </cell>
          <cell r="C1611" t="str">
            <v>VIC</v>
          </cell>
        </row>
        <row r="1612">
          <cell r="A1612">
            <v>3152</v>
          </cell>
          <cell r="B1612">
            <v>18</v>
          </cell>
          <cell r="C1612" t="str">
            <v>VIC</v>
          </cell>
        </row>
        <row r="1613">
          <cell r="A1613">
            <v>3153</v>
          </cell>
          <cell r="B1613">
            <v>18</v>
          </cell>
          <cell r="C1613" t="str">
            <v>VIC</v>
          </cell>
        </row>
        <row r="1614">
          <cell r="A1614">
            <v>3154</v>
          </cell>
          <cell r="B1614">
            <v>18</v>
          </cell>
          <cell r="C1614" t="str">
            <v>VIC</v>
          </cell>
        </row>
        <row r="1615">
          <cell r="A1615">
            <v>3155</v>
          </cell>
          <cell r="B1615">
            <v>18</v>
          </cell>
          <cell r="C1615" t="str">
            <v>VIC</v>
          </cell>
        </row>
        <row r="1616">
          <cell r="A1616">
            <v>3156</v>
          </cell>
          <cell r="B1616">
            <v>18</v>
          </cell>
          <cell r="C1616" t="str">
            <v>VIC</v>
          </cell>
        </row>
        <row r="1617">
          <cell r="A1617">
            <v>3158</v>
          </cell>
          <cell r="B1617">
            <v>18</v>
          </cell>
          <cell r="C1617" t="str">
            <v>VIC</v>
          </cell>
        </row>
        <row r="1618">
          <cell r="A1618">
            <v>3159</v>
          </cell>
          <cell r="B1618">
            <v>18</v>
          </cell>
          <cell r="C1618" t="str">
            <v>VIC</v>
          </cell>
        </row>
        <row r="1619">
          <cell r="A1619">
            <v>3160</v>
          </cell>
          <cell r="B1619">
            <v>18</v>
          </cell>
          <cell r="C1619" t="str">
            <v>VIC</v>
          </cell>
        </row>
        <row r="1620">
          <cell r="A1620">
            <v>3161</v>
          </cell>
          <cell r="B1620">
            <v>18</v>
          </cell>
          <cell r="C1620" t="str">
            <v>VIC</v>
          </cell>
        </row>
        <row r="1621">
          <cell r="A1621">
            <v>3162</v>
          </cell>
          <cell r="B1621">
            <v>18</v>
          </cell>
          <cell r="C1621" t="str">
            <v>VIC</v>
          </cell>
        </row>
        <row r="1622">
          <cell r="A1622">
            <v>3163</v>
          </cell>
          <cell r="B1622">
            <v>18</v>
          </cell>
          <cell r="C1622" t="str">
            <v>VIC</v>
          </cell>
        </row>
        <row r="1623">
          <cell r="A1623">
            <v>3164</v>
          </cell>
          <cell r="B1623">
            <v>18</v>
          </cell>
          <cell r="C1623" t="str">
            <v>VIC</v>
          </cell>
        </row>
        <row r="1624">
          <cell r="A1624">
            <v>3165</v>
          </cell>
          <cell r="B1624">
            <v>18</v>
          </cell>
          <cell r="C1624" t="str">
            <v>VIC</v>
          </cell>
        </row>
        <row r="1625">
          <cell r="A1625">
            <v>3166</v>
          </cell>
          <cell r="B1625">
            <v>18</v>
          </cell>
          <cell r="C1625" t="str">
            <v>VIC</v>
          </cell>
        </row>
        <row r="1626">
          <cell r="A1626">
            <v>3167</v>
          </cell>
          <cell r="B1626">
            <v>18</v>
          </cell>
          <cell r="C1626" t="str">
            <v>VIC</v>
          </cell>
        </row>
        <row r="1627">
          <cell r="A1627">
            <v>3168</v>
          </cell>
          <cell r="B1627">
            <v>18</v>
          </cell>
          <cell r="C1627" t="str">
            <v>VIC</v>
          </cell>
        </row>
        <row r="1628">
          <cell r="A1628">
            <v>3169</v>
          </cell>
          <cell r="B1628">
            <v>18</v>
          </cell>
          <cell r="C1628" t="str">
            <v>VIC</v>
          </cell>
        </row>
        <row r="1629">
          <cell r="A1629">
            <v>3170</v>
          </cell>
          <cell r="B1629">
            <v>18</v>
          </cell>
          <cell r="C1629" t="str">
            <v>VIC</v>
          </cell>
        </row>
        <row r="1630">
          <cell r="A1630">
            <v>3171</v>
          </cell>
          <cell r="B1630">
            <v>18</v>
          </cell>
          <cell r="C1630" t="str">
            <v>VIC</v>
          </cell>
        </row>
        <row r="1631">
          <cell r="A1631">
            <v>3172</v>
          </cell>
          <cell r="B1631">
            <v>18</v>
          </cell>
          <cell r="C1631" t="str">
            <v>VIC</v>
          </cell>
        </row>
        <row r="1632">
          <cell r="A1632">
            <v>3173</v>
          </cell>
          <cell r="B1632">
            <v>18</v>
          </cell>
          <cell r="C1632" t="str">
            <v>VIC</v>
          </cell>
        </row>
        <row r="1633">
          <cell r="A1633">
            <v>3174</v>
          </cell>
          <cell r="B1633">
            <v>18</v>
          </cell>
          <cell r="C1633" t="str">
            <v>VIC</v>
          </cell>
        </row>
        <row r="1634">
          <cell r="A1634">
            <v>3175</v>
          </cell>
          <cell r="B1634">
            <v>18</v>
          </cell>
          <cell r="C1634" t="str">
            <v>VIC</v>
          </cell>
        </row>
        <row r="1635">
          <cell r="A1635">
            <v>3176</v>
          </cell>
          <cell r="B1635">
            <v>18</v>
          </cell>
          <cell r="C1635" t="str">
            <v>VIC</v>
          </cell>
        </row>
        <row r="1636">
          <cell r="A1636">
            <v>3177</v>
          </cell>
          <cell r="B1636">
            <v>18</v>
          </cell>
          <cell r="C1636" t="str">
            <v>VIC</v>
          </cell>
        </row>
        <row r="1637">
          <cell r="A1637">
            <v>3178</v>
          </cell>
          <cell r="B1637">
            <v>18</v>
          </cell>
          <cell r="C1637" t="str">
            <v>VIC</v>
          </cell>
        </row>
        <row r="1638">
          <cell r="A1638">
            <v>3179</v>
          </cell>
          <cell r="B1638">
            <v>18</v>
          </cell>
          <cell r="C1638" t="str">
            <v>VIC</v>
          </cell>
        </row>
        <row r="1639">
          <cell r="A1639">
            <v>3180</v>
          </cell>
          <cell r="B1639">
            <v>18</v>
          </cell>
          <cell r="C1639" t="str">
            <v>VIC</v>
          </cell>
        </row>
        <row r="1640">
          <cell r="A1640">
            <v>3181</v>
          </cell>
          <cell r="B1640">
            <v>18</v>
          </cell>
          <cell r="C1640" t="str">
            <v>VIC</v>
          </cell>
        </row>
        <row r="1641">
          <cell r="A1641">
            <v>3182</v>
          </cell>
          <cell r="B1641">
            <v>18</v>
          </cell>
          <cell r="C1641" t="str">
            <v>VIC</v>
          </cell>
        </row>
        <row r="1642">
          <cell r="A1642">
            <v>3183</v>
          </cell>
          <cell r="B1642">
            <v>18</v>
          </cell>
          <cell r="C1642" t="str">
            <v>VIC</v>
          </cell>
        </row>
        <row r="1643">
          <cell r="A1643">
            <v>3184</v>
          </cell>
          <cell r="B1643">
            <v>18</v>
          </cell>
          <cell r="C1643" t="str">
            <v>VIC</v>
          </cell>
        </row>
        <row r="1644">
          <cell r="A1644">
            <v>3185</v>
          </cell>
          <cell r="B1644">
            <v>18</v>
          </cell>
          <cell r="C1644" t="str">
            <v>VIC</v>
          </cell>
        </row>
        <row r="1645">
          <cell r="A1645">
            <v>3186</v>
          </cell>
          <cell r="B1645">
            <v>18</v>
          </cell>
          <cell r="C1645" t="str">
            <v>VIC</v>
          </cell>
        </row>
        <row r="1646">
          <cell r="A1646">
            <v>3187</v>
          </cell>
          <cell r="B1646">
            <v>18</v>
          </cell>
          <cell r="C1646" t="str">
            <v>VIC</v>
          </cell>
        </row>
        <row r="1647">
          <cell r="A1647">
            <v>3188</v>
          </cell>
          <cell r="B1647">
            <v>18</v>
          </cell>
          <cell r="C1647" t="str">
            <v>VIC</v>
          </cell>
        </row>
        <row r="1648">
          <cell r="A1648">
            <v>3189</v>
          </cell>
          <cell r="B1648">
            <v>18</v>
          </cell>
          <cell r="C1648" t="str">
            <v>VIC</v>
          </cell>
        </row>
        <row r="1649">
          <cell r="A1649">
            <v>3190</v>
          </cell>
          <cell r="B1649">
            <v>18</v>
          </cell>
          <cell r="C1649" t="str">
            <v>VIC</v>
          </cell>
        </row>
        <row r="1650">
          <cell r="A1650">
            <v>3191</v>
          </cell>
          <cell r="B1650">
            <v>18</v>
          </cell>
          <cell r="C1650" t="str">
            <v>VIC</v>
          </cell>
        </row>
        <row r="1651">
          <cell r="A1651">
            <v>3192</v>
          </cell>
          <cell r="B1651">
            <v>18</v>
          </cell>
          <cell r="C1651" t="str">
            <v>VIC</v>
          </cell>
        </row>
        <row r="1652">
          <cell r="A1652">
            <v>3193</v>
          </cell>
          <cell r="B1652">
            <v>18</v>
          </cell>
          <cell r="C1652" t="str">
            <v>VIC</v>
          </cell>
        </row>
        <row r="1653">
          <cell r="A1653">
            <v>3194</v>
          </cell>
          <cell r="B1653">
            <v>18</v>
          </cell>
          <cell r="C1653" t="str">
            <v>VIC</v>
          </cell>
        </row>
        <row r="1654">
          <cell r="A1654">
            <v>3195</v>
          </cell>
          <cell r="B1654">
            <v>18</v>
          </cell>
          <cell r="C1654" t="str">
            <v>VIC</v>
          </cell>
        </row>
        <row r="1655">
          <cell r="A1655">
            <v>3196</v>
          </cell>
          <cell r="B1655">
            <v>18</v>
          </cell>
          <cell r="C1655" t="str">
            <v>VIC</v>
          </cell>
        </row>
        <row r="1656">
          <cell r="A1656">
            <v>3197</v>
          </cell>
          <cell r="B1656">
            <v>18</v>
          </cell>
          <cell r="C1656" t="str">
            <v>VIC</v>
          </cell>
        </row>
        <row r="1657">
          <cell r="A1657">
            <v>3198</v>
          </cell>
          <cell r="B1657">
            <v>18</v>
          </cell>
          <cell r="C1657" t="str">
            <v>VIC</v>
          </cell>
        </row>
        <row r="1658">
          <cell r="A1658">
            <v>3199</v>
          </cell>
          <cell r="B1658">
            <v>18</v>
          </cell>
          <cell r="C1658" t="str">
            <v>VIC</v>
          </cell>
        </row>
        <row r="1659">
          <cell r="A1659">
            <v>3200</v>
          </cell>
          <cell r="B1659">
            <v>18</v>
          </cell>
          <cell r="C1659" t="str">
            <v>VIC</v>
          </cell>
        </row>
        <row r="1660">
          <cell r="A1660">
            <v>3201</v>
          </cell>
          <cell r="B1660">
            <v>18</v>
          </cell>
          <cell r="C1660" t="str">
            <v>VIC</v>
          </cell>
        </row>
        <row r="1661">
          <cell r="A1661">
            <v>3202</v>
          </cell>
          <cell r="B1661">
            <v>18</v>
          </cell>
          <cell r="C1661" t="str">
            <v>VIC</v>
          </cell>
        </row>
        <row r="1662">
          <cell r="A1662">
            <v>3204</v>
          </cell>
          <cell r="B1662">
            <v>18</v>
          </cell>
          <cell r="C1662" t="str">
            <v>VIC</v>
          </cell>
        </row>
        <row r="1663">
          <cell r="A1663">
            <v>3205</v>
          </cell>
          <cell r="B1663">
            <v>18</v>
          </cell>
          <cell r="C1663" t="str">
            <v>VIC</v>
          </cell>
        </row>
        <row r="1664">
          <cell r="A1664">
            <v>3206</v>
          </cell>
          <cell r="B1664">
            <v>18</v>
          </cell>
          <cell r="C1664" t="str">
            <v>VIC</v>
          </cell>
        </row>
        <row r="1665">
          <cell r="A1665">
            <v>3207</v>
          </cell>
          <cell r="B1665">
            <v>18</v>
          </cell>
          <cell r="C1665" t="str">
            <v>VIC</v>
          </cell>
        </row>
        <row r="1666">
          <cell r="A1666">
            <v>3211</v>
          </cell>
          <cell r="B1666">
            <v>18</v>
          </cell>
          <cell r="C1666" t="str">
            <v>VIC</v>
          </cell>
        </row>
        <row r="1667">
          <cell r="A1667">
            <v>3212</v>
          </cell>
          <cell r="B1667">
            <v>18</v>
          </cell>
          <cell r="C1667" t="str">
            <v>VIC</v>
          </cell>
        </row>
        <row r="1668">
          <cell r="A1668">
            <v>3214</v>
          </cell>
          <cell r="B1668">
            <v>18</v>
          </cell>
          <cell r="C1668" t="str">
            <v>VIC</v>
          </cell>
        </row>
        <row r="1669">
          <cell r="A1669">
            <v>3215</v>
          </cell>
          <cell r="B1669">
            <v>18</v>
          </cell>
          <cell r="C1669" t="str">
            <v>VIC</v>
          </cell>
        </row>
        <row r="1670">
          <cell r="A1670">
            <v>3216</v>
          </cell>
          <cell r="B1670">
            <v>18</v>
          </cell>
          <cell r="C1670" t="str">
            <v>VIC</v>
          </cell>
        </row>
        <row r="1671">
          <cell r="A1671">
            <v>3217</v>
          </cell>
          <cell r="B1671">
            <v>18</v>
          </cell>
          <cell r="C1671" t="str">
            <v>VIC</v>
          </cell>
        </row>
        <row r="1672">
          <cell r="A1672">
            <v>3218</v>
          </cell>
          <cell r="B1672">
            <v>18</v>
          </cell>
          <cell r="C1672" t="str">
            <v>VIC</v>
          </cell>
        </row>
        <row r="1673">
          <cell r="A1673">
            <v>3219</v>
          </cell>
          <cell r="B1673">
            <v>18</v>
          </cell>
          <cell r="C1673" t="str">
            <v>VIC</v>
          </cell>
        </row>
        <row r="1674">
          <cell r="A1674">
            <v>3220</v>
          </cell>
          <cell r="B1674">
            <v>18</v>
          </cell>
          <cell r="C1674" t="str">
            <v>VIC</v>
          </cell>
        </row>
        <row r="1675">
          <cell r="A1675">
            <v>3221</v>
          </cell>
          <cell r="B1675">
            <v>18</v>
          </cell>
          <cell r="C1675" t="str">
            <v>VIC</v>
          </cell>
        </row>
        <row r="1676">
          <cell r="A1676">
            <v>3222</v>
          </cell>
          <cell r="B1676">
            <v>18</v>
          </cell>
          <cell r="C1676" t="str">
            <v>VIC</v>
          </cell>
        </row>
        <row r="1677">
          <cell r="A1677">
            <v>3223</v>
          </cell>
          <cell r="B1677">
            <v>18</v>
          </cell>
          <cell r="C1677" t="str">
            <v>VIC</v>
          </cell>
        </row>
        <row r="1678">
          <cell r="A1678">
            <v>3224</v>
          </cell>
          <cell r="B1678">
            <v>18</v>
          </cell>
          <cell r="C1678" t="str">
            <v>VIC</v>
          </cell>
        </row>
        <row r="1679">
          <cell r="A1679">
            <v>3225</v>
          </cell>
          <cell r="B1679">
            <v>18</v>
          </cell>
          <cell r="C1679" t="str">
            <v>VIC</v>
          </cell>
        </row>
        <row r="1680">
          <cell r="A1680">
            <v>3226</v>
          </cell>
          <cell r="B1680">
            <v>18</v>
          </cell>
          <cell r="C1680" t="str">
            <v>VIC</v>
          </cell>
        </row>
        <row r="1681">
          <cell r="A1681">
            <v>3227</v>
          </cell>
          <cell r="B1681">
            <v>18</v>
          </cell>
          <cell r="C1681" t="str">
            <v>VIC</v>
          </cell>
        </row>
        <row r="1682">
          <cell r="A1682">
            <v>3228</v>
          </cell>
          <cell r="B1682">
            <v>18</v>
          </cell>
          <cell r="C1682" t="str">
            <v>VIC</v>
          </cell>
        </row>
        <row r="1683">
          <cell r="A1683">
            <v>3230</v>
          </cell>
          <cell r="B1683">
            <v>18</v>
          </cell>
          <cell r="C1683" t="str">
            <v>VIC</v>
          </cell>
        </row>
        <row r="1684">
          <cell r="A1684">
            <v>3231</v>
          </cell>
          <cell r="B1684">
            <v>18</v>
          </cell>
          <cell r="C1684" t="str">
            <v>VIC</v>
          </cell>
        </row>
        <row r="1685">
          <cell r="A1685">
            <v>3232</v>
          </cell>
          <cell r="B1685">
            <v>15</v>
          </cell>
          <cell r="C1685" t="str">
            <v>VIC</v>
          </cell>
        </row>
        <row r="1686">
          <cell r="A1686">
            <v>3233</v>
          </cell>
          <cell r="B1686">
            <v>15</v>
          </cell>
          <cell r="C1686" t="str">
            <v>VIC</v>
          </cell>
        </row>
        <row r="1687">
          <cell r="A1687">
            <v>3235</v>
          </cell>
          <cell r="B1687">
            <v>15</v>
          </cell>
          <cell r="C1687" t="str">
            <v>VIC</v>
          </cell>
        </row>
        <row r="1688">
          <cell r="A1688">
            <v>3236</v>
          </cell>
          <cell r="B1688">
            <v>15</v>
          </cell>
          <cell r="C1688" t="str">
            <v>VIC</v>
          </cell>
        </row>
        <row r="1689">
          <cell r="A1689">
            <v>3237</v>
          </cell>
          <cell r="B1689">
            <v>15</v>
          </cell>
          <cell r="C1689" t="str">
            <v>VIC</v>
          </cell>
        </row>
        <row r="1690">
          <cell r="A1690">
            <v>3238</v>
          </cell>
          <cell r="B1690">
            <v>15</v>
          </cell>
          <cell r="C1690" t="str">
            <v>VIC</v>
          </cell>
        </row>
        <row r="1691">
          <cell r="A1691">
            <v>3239</v>
          </cell>
          <cell r="B1691">
            <v>15</v>
          </cell>
          <cell r="C1691" t="str">
            <v>VIC</v>
          </cell>
        </row>
        <row r="1692">
          <cell r="A1692">
            <v>3240</v>
          </cell>
          <cell r="B1692">
            <v>18</v>
          </cell>
          <cell r="C1692" t="str">
            <v>VIC</v>
          </cell>
        </row>
        <row r="1693">
          <cell r="A1693">
            <v>3241</v>
          </cell>
          <cell r="B1693">
            <v>18</v>
          </cell>
          <cell r="C1693" t="str">
            <v>VIC</v>
          </cell>
        </row>
        <row r="1694">
          <cell r="A1694">
            <v>3242</v>
          </cell>
          <cell r="B1694">
            <v>15</v>
          </cell>
          <cell r="C1694" t="str">
            <v>VIC</v>
          </cell>
        </row>
        <row r="1695">
          <cell r="A1695">
            <v>3243</v>
          </cell>
          <cell r="B1695">
            <v>15</v>
          </cell>
          <cell r="C1695" t="str">
            <v>VIC</v>
          </cell>
        </row>
        <row r="1696">
          <cell r="A1696">
            <v>3249</v>
          </cell>
          <cell r="B1696">
            <v>15</v>
          </cell>
          <cell r="C1696" t="str">
            <v>VIC</v>
          </cell>
        </row>
        <row r="1697">
          <cell r="A1697">
            <v>3250</v>
          </cell>
          <cell r="B1697">
            <v>15</v>
          </cell>
          <cell r="C1697" t="str">
            <v>VIC</v>
          </cell>
        </row>
        <row r="1698">
          <cell r="A1698">
            <v>3251</v>
          </cell>
          <cell r="B1698">
            <v>15</v>
          </cell>
          <cell r="C1698" t="str">
            <v>VIC</v>
          </cell>
        </row>
        <row r="1699">
          <cell r="A1699">
            <v>3254</v>
          </cell>
          <cell r="B1699">
            <v>15</v>
          </cell>
          <cell r="C1699" t="str">
            <v>VIC</v>
          </cell>
        </row>
        <row r="1700">
          <cell r="A1700">
            <v>3260</v>
          </cell>
          <cell r="B1700">
            <v>15</v>
          </cell>
          <cell r="C1700" t="str">
            <v>VIC</v>
          </cell>
        </row>
        <row r="1701">
          <cell r="A1701">
            <v>3264</v>
          </cell>
          <cell r="B1701">
            <v>15</v>
          </cell>
          <cell r="C1701" t="str">
            <v>VIC</v>
          </cell>
        </row>
        <row r="1702">
          <cell r="A1702">
            <v>3265</v>
          </cell>
          <cell r="B1702">
            <v>15</v>
          </cell>
          <cell r="C1702" t="str">
            <v>VIC</v>
          </cell>
        </row>
        <row r="1703">
          <cell r="A1703">
            <v>3266</v>
          </cell>
          <cell r="B1703">
            <v>15</v>
          </cell>
          <cell r="C1703" t="str">
            <v>VIC</v>
          </cell>
        </row>
        <row r="1704">
          <cell r="A1704">
            <v>3267</v>
          </cell>
          <cell r="B1704">
            <v>15</v>
          </cell>
          <cell r="C1704" t="str">
            <v>VIC</v>
          </cell>
        </row>
        <row r="1705">
          <cell r="A1705">
            <v>3268</v>
          </cell>
          <cell r="B1705">
            <v>15</v>
          </cell>
          <cell r="C1705" t="str">
            <v>VIC</v>
          </cell>
        </row>
        <row r="1706">
          <cell r="A1706">
            <v>3269</v>
          </cell>
          <cell r="B1706">
            <v>15</v>
          </cell>
          <cell r="C1706" t="str">
            <v>VIC</v>
          </cell>
        </row>
        <row r="1707">
          <cell r="A1707">
            <v>3270</v>
          </cell>
          <cell r="B1707">
            <v>15</v>
          </cell>
          <cell r="C1707" t="str">
            <v>VIC</v>
          </cell>
        </row>
        <row r="1708">
          <cell r="A1708">
            <v>3271</v>
          </cell>
          <cell r="B1708">
            <v>15</v>
          </cell>
          <cell r="C1708" t="str">
            <v>VIC</v>
          </cell>
        </row>
        <row r="1709">
          <cell r="A1709">
            <v>3272</v>
          </cell>
          <cell r="B1709">
            <v>15</v>
          </cell>
          <cell r="C1709" t="str">
            <v>VIC</v>
          </cell>
        </row>
        <row r="1710">
          <cell r="A1710">
            <v>3273</v>
          </cell>
          <cell r="B1710">
            <v>15</v>
          </cell>
          <cell r="C1710" t="str">
            <v>VIC</v>
          </cell>
        </row>
        <row r="1711">
          <cell r="A1711">
            <v>3274</v>
          </cell>
          <cell r="B1711">
            <v>15</v>
          </cell>
          <cell r="C1711" t="str">
            <v>VIC</v>
          </cell>
        </row>
        <row r="1712">
          <cell r="A1712">
            <v>3275</v>
          </cell>
          <cell r="B1712">
            <v>15</v>
          </cell>
          <cell r="C1712" t="str">
            <v>VIC</v>
          </cell>
        </row>
        <row r="1713">
          <cell r="A1713">
            <v>3276</v>
          </cell>
          <cell r="B1713">
            <v>15</v>
          </cell>
          <cell r="C1713" t="str">
            <v>VIC</v>
          </cell>
        </row>
        <row r="1714">
          <cell r="A1714">
            <v>3277</v>
          </cell>
          <cell r="B1714">
            <v>15</v>
          </cell>
          <cell r="C1714" t="str">
            <v>VIC</v>
          </cell>
        </row>
        <row r="1715">
          <cell r="A1715">
            <v>3278</v>
          </cell>
          <cell r="B1715">
            <v>15</v>
          </cell>
          <cell r="C1715" t="str">
            <v>VIC</v>
          </cell>
        </row>
        <row r="1716">
          <cell r="A1716">
            <v>3279</v>
          </cell>
          <cell r="B1716">
            <v>15</v>
          </cell>
          <cell r="C1716" t="str">
            <v>VIC</v>
          </cell>
        </row>
        <row r="1717">
          <cell r="A1717">
            <v>3280</v>
          </cell>
          <cell r="B1717">
            <v>15</v>
          </cell>
          <cell r="C1717" t="str">
            <v>VIC</v>
          </cell>
        </row>
        <row r="1718">
          <cell r="A1718">
            <v>3281</v>
          </cell>
          <cell r="B1718">
            <v>15</v>
          </cell>
          <cell r="C1718" t="str">
            <v>VIC</v>
          </cell>
        </row>
        <row r="1719">
          <cell r="A1719">
            <v>3282</v>
          </cell>
          <cell r="B1719">
            <v>15</v>
          </cell>
          <cell r="C1719" t="str">
            <v>VIC</v>
          </cell>
        </row>
        <row r="1720">
          <cell r="A1720">
            <v>3283</v>
          </cell>
          <cell r="B1720">
            <v>15</v>
          </cell>
          <cell r="C1720" t="str">
            <v>VIC</v>
          </cell>
        </row>
        <row r="1721">
          <cell r="A1721">
            <v>3284</v>
          </cell>
          <cell r="B1721">
            <v>15</v>
          </cell>
          <cell r="C1721" t="str">
            <v>VIC</v>
          </cell>
        </row>
        <row r="1722">
          <cell r="A1722">
            <v>3285</v>
          </cell>
          <cell r="B1722">
            <v>15</v>
          </cell>
          <cell r="C1722" t="str">
            <v>VIC</v>
          </cell>
        </row>
        <row r="1723">
          <cell r="A1723">
            <v>3286</v>
          </cell>
          <cell r="B1723">
            <v>15</v>
          </cell>
          <cell r="C1723" t="str">
            <v>VIC</v>
          </cell>
        </row>
        <row r="1724">
          <cell r="A1724">
            <v>3287</v>
          </cell>
          <cell r="B1724">
            <v>15</v>
          </cell>
          <cell r="C1724" t="str">
            <v>VIC</v>
          </cell>
        </row>
        <row r="1725">
          <cell r="A1725">
            <v>3289</v>
          </cell>
          <cell r="B1725">
            <v>15</v>
          </cell>
          <cell r="C1725" t="str">
            <v>VIC</v>
          </cell>
        </row>
        <row r="1726">
          <cell r="A1726">
            <v>3292</v>
          </cell>
          <cell r="B1726">
            <v>15</v>
          </cell>
          <cell r="C1726" t="str">
            <v>VIC</v>
          </cell>
        </row>
        <row r="1727">
          <cell r="A1727">
            <v>3293</v>
          </cell>
          <cell r="B1727">
            <v>15</v>
          </cell>
          <cell r="C1727" t="str">
            <v>VIC</v>
          </cell>
        </row>
        <row r="1728">
          <cell r="A1728">
            <v>3294</v>
          </cell>
          <cell r="B1728">
            <v>15</v>
          </cell>
          <cell r="C1728" t="str">
            <v>VIC</v>
          </cell>
        </row>
        <row r="1729">
          <cell r="A1729">
            <v>3300</v>
          </cell>
          <cell r="B1729">
            <v>15</v>
          </cell>
          <cell r="C1729" t="str">
            <v>VIC</v>
          </cell>
        </row>
        <row r="1730">
          <cell r="A1730">
            <v>3301</v>
          </cell>
          <cell r="B1730">
            <v>15</v>
          </cell>
          <cell r="C1730" t="str">
            <v>VIC</v>
          </cell>
        </row>
        <row r="1731">
          <cell r="A1731">
            <v>3302</v>
          </cell>
          <cell r="B1731">
            <v>15</v>
          </cell>
          <cell r="C1731" t="str">
            <v>VIC</v>
          </cell>
        </row>
        <row r="1732">
          <cell r="A1732">
            <v>3303</v>
          </cell>
          <cell r="B1732">
            <v>15</v>
          </cell>
          <cell r="C1732" t="str">
            <v>VIC</v>
          </cell>
        </row>
        <row r="1733">
          <cell r="A1733">
            <v>3304</v>
          </cell>
          <cell r="B1733">
            <v>15</v>
          </cell>
          <cell r="C1733" t="str">
            <v>VIC</v>
          </cell>
        </row>
        <row r="1734">
          <cell r="A1734">
            <v>3305</v>
          </cell>
          <cell r="B1734">
            <v>15</v>
          </cell>
          <cell r="C1734" t="str">
            <v>VIC</v>
          </cell>
        </row>
        <row r="1735">
          <cell r="A1735">
            <v>3309</v>
          </cell>
          <cell r="B1735">
            <v>15</v>
          </cell>
          <cell r="C1735" t="str">
            <v>VIC</v>
          </cell>
        </row>
        <row r="1736">
          <cell r="A1736">
            <v>3310</v>
          </cell>
          <cell r="B1736">
            <v>15</v>
          </cell>
          <cell r="C1736" t="str">
            <v>VIC</v>
          </cell>
        </row>
        <row r="1737">
          <cell r="A1737">
            <v>3311</v>
          </cell>
          <cell r="B1737">
            <v>15</v>
          </cell>
          <cell r="C1737" t="str">
            <v>VIC</v>
          </cell>
        </row>
        <row r="1738">
          <cell r="A1738">
            <v>3312</v>
          </cell>
          <cell r="B1738">
            <v>15</v>
          </cell>
          <cell r="C1738" t="str">
            <v>VIC</v>
          </cell>
        </row>
        <row r="1739">
          <cell r="A1739">
            <v>3314</v>
          </cell>
          <cell r="B1739">
            <v>15</v>
          </cell>
          <cell r="C1739" t="str">
            <v>VIC</v>
          </cell>
        </row>
        <row r="1740">
          <cell r="A1740">
            <v>3315</v>
          </cell>
          <cell r="B1740">
            <v>15</v>
          </cell>
          <cell r="C1740" t="str">
            <v>VIC</v>
          </cell>
        </row>
        <row r="1741">
          <cell r="A1741">
            <v>3317</v>
          </cell>
          <cell r="B1741">
            <v>14</v>
          </cell>
          <cell r="C1741" t="str">
            <v>VIC</v>
          </cell>
        </row>
        <row r="1742">
          <cell r="A1742">
            <v>3318</v>
          </cell>
          <cell r="B1742">
            <v>14</v>
          </cell>
          <cell r="C1742" t="str">
            <v>VIC</v>
          </cell>
        </row>
        <row r="1743">
          <cell r="A1743">
            <v>3319</v>
          </cell>
          <cell r="B1743">
            <v>14</v>
          </cell>
          <cell r="C1743" t="str">
            <v>VIC</v>
          </cell>
        </row>
        <row r="1744">
          <cell r="A1744">
            <v>3321</v>
          </cell>
          <cell r="B1744">
            <v>18</v>
          </cell>
          <cell r="C1744" t="str">
            <v>VIC</v>
          </cell>
        </row>
        <row r="1745">
          <cell r="A1745">
            <v>3322</v>
          </cell>
          <cell r="B1745">
            <v>15</v>
          </cell>
          <cell r="C1745" t="str">
            <v>VIC</v>
          </cell>
        </row>
        <row r="1746">
          <cell r="A1746">
            <v>3323</v>
          </cell>
          <cell r="B1746">
            <v>18</v>
          </cell>
          <cell r="C1746" t="str">
            <v>VIC</v>
          </cell>
        </row>
        <row r="1747">
          <cell r="A1747">
            <v>3324</v>
          </cell>
          <cell r="B1747">
            <v>15</v>
          </cell>
          <cell r="C1747" t="str">
            <v>VIC</v>
          </cell>
        </row>
        <row r="1748">
          <cell r="A1748">
            <v>3325</v>
          </cell>
          <cell r="B1748">
            <v>15</v>
          </cell>
          <cell r="C1748" t="str">
            <v>VIC</v>
          </cell>
        </row>
        <row r="1749">
          <cell r="A1749">
            <v>3328</v>
          </cell>
          <cell r="B1749">
            <v>18</v>
          </cell>
          <cell r="C1749" t="str">
            <v>VIC</v>
          </cell>
        </row>
        <row r="1750">
          <cell r="A1750">
            <v>3329</v>
          </cell>
          <cell r="B1750">
            <v>18</v>
          </cell>
          <cell r="C1750" t="str">
            <v>VIC</v>
          </cell>
        </row>
        <row r="1751">
          <cell r="A1751">
            <v>3330</v>
          </cell>
          <cell r="B1751">
            <v>18</v>
          </cell>
          <cell r="C1751" t="str">
            <v>VIC</v>
          </cell>
        </row>
        <row r="1752">
          <cell r="A1752">
            <v>3331</v>
          </cell>
          <cell r="B1752">
            <v>18</v>
          </cell>
          <cell r="C1752" t="str">
            <v>VIC</v>
          </cell>
        </row>
        <row r="1753">
          <cell r="A1753">
            <v>3332</v>
          </cell>
          <cell r="B1753">
            <v>18</v>
          </cell>
          <cell r="C1753" t="str">
            <v>VIC</v>
          </cell>
        </row>
        <row r="1754">
          <cell r="A1754">
            <v>3333</v>
          </cell>
          <cell r="B1754">
            <v>18</v>
          </cell>
          <cell r="C1754" t="str">
            <v>VIC</v>
          </cell>
        </row>
        <row r="1755">
          <cell r="A1755">
            <v>3334</v>
          </cell>
          <cell r="B1755">
            <v>18</v>
          </cell>
          <cell r="C1755" t="str">
            <v>VIC</v>
          </cell>
        </row>
        <row r="1756">
          <cell r="A1756">
            <v>3335</v>
          </cell>
          <cell r="B1756">
            <v>18</v>
          </cell>
          <cell r="C1756" t="str">
            <v>VIC</v>
          </cell>
        </row>
        <row r="1757">
          <cell r="A1757">
            <v>3337</v>
          </cell>
          <cell r="B1757">
            <v>18</v>
          </cell>
          <cell r="C1757" t="str">
            <v>VIC</v>
          </cell>
        </row>
        <row r="1758">
          <cell r="A1758">
            <v>3338</v>
          </cell>
          <cell r="B1758">
            <v>18</v>
          </cell>
          <cell r="C1758" t="str">
            <v>VIC</v>
          </cell>
        </row>
        <row r="1759">
          <cell r="A1759">
            <v>3340</v>
          </cell>
          <cell r="B1759">
            <v>18</v>
          </cell>
          <cell r="C1759" t="str">
            <v>VIC</v>
          </cell>
        </row>
        <row r="1760">
          <cell r="A1760">
            <v>3341</v>
          </cell>
          <cell r="B1760">
            <v>18</v>
          </cell>
          <cell r="C1760" t="str">
            <v>VIC</v>
          </cell>
        </row>
        <row r="1761">
          <cell r="A1761">
            <v>3342</v>
          </cell>
          <cell r="B1761">
            <v>18</v>
          </cell>
          <cell r="C1761" t="str">
            <v>VIC</v>
          </cell>
        </row>
        <row r="1762">
          <cell r="A1762">
            <v>3345</v>
          </cell>
          <cell r="B1762">
            <v>18</v>
          </cell>
          <cell r="C1762" t="str">
            <v>VIC</v>
          </cell>
        </row>
        <row r="1763">
          <cell r="A1763">
            <v>3350</v>
          </cell>
          <cell r="B1763">
            <v>15</v>
          </cell>
          <cell r="C1763" t="str">
            <v>VIC</v>
          </cell>
        </row>
        <row r="1764">
          <cell r="A1764">
            <v>3351</v>
          </cell>
          <cell r="B1764">
            <v>15</v>
          </cell>
          <cell r="C1764" t="str">
            <v>VIC</v>
          </cell>
        </row>
        <row r="1765">
          <cell r="A1765">
            <v>3352</v>
          </cell>
          <cell r="B1765">
            <v>15</v>
          </cell>
          <cell r="C1765" t="str">
            <v>VIC</v>
          </cell>
        </row>
        <row r="1766">
          <cell r="A1766">
            <v>3353</v>
          </cell>
          <cell r="B1766">
            <v>15</v>
          </cell>
          <cell r="C1766" t="str">
            <v>VIC</v>
          </cell>
        </row>
        <row r="1767">
          <cell r="A1767">
            <v>3354</v>
          </cell>
          <cell r="B1767">
            <v>15</v>
          </cell>
          <cell r="C1767" t="str">
            <v>VIC</v>
          </cell>
        </row>
        <row r="1768">
          <cell r="A1768">
            <v>3355</v>
          </cell>
          <cell r="B1768">
            <v>15</v>
          </cell>
          <cell r="C1768" t="str">
            <v>VIC</v>
          </cell>
        </row>
        <row r="1769">
          <cell r="A1769">
            <v>3356</v>
          </cell>
          <cell r="B1769">
            <v>15</v>
          </cell>
          <cell r="C1769" t="str">
            <v>VIC</v>
          </cell>
        </row>
        <row r="1770">
          <cell r="A1770">
            <v>3357</v>
          </cell>
          <cell r="B1770">
            <v>15</v>
          </cell>
          <cell r="C1770" t="str">
            <v>VIC</v>
          </cell>
        </row>
        <row r="1771">
          <cell r="A1771">
            <v>3360</v>
          </cell>
          <cell r="B1771">
            <v>15</v>
          </cell>
          <cell r="C1771" t="str">
            <v>VIC</v>
          </cell>
        </row>
        <row r="1772">
          <cell r="A1772">
            <v>3361</v>
          </cell>
          <cell r="B1772">
            <v>15</v>
          </cell>
          <cell r="C1772" t="str">
            <v>VIC</v>
          </cell>
        </row>
        <row r="1773">
          <cell r="A1773">
            <v>3363</v>
          </cell>
          <cell r="B1773">
            <v>17</v>
          </cell>
          <cell r="C1773" t="str">
            <v>VIC</v>
          </cell>
        </row>
        <row r="1774">
          <cell r="A1774">
            <v>3364</v>
          </cell>
          <cell r="B1774">
            <v>17</v>
          </cell>
          <cell r="C1774" t="str">
            <v>VIC</v>
          </cell>
        </row>
        <row r="1775">
          <cell r="A1775">
            <v>3370</v>
          </cell>
          <cell r="B1775">
            <v>17</v>
          </cell>
          <cell r="C1775" t="str">
            <v>VIC</v>
          </cell>
        </row>
        <row r="1776">
          <cell r="A1776">
            <v>3371</v>
          </cell>
          <cell r="B1776">
            <v>17</v>
          </cell>
          <cell r="C1776" t="str">
            <v>VIC</v>
          </cell>
        </row>
        <row r="1777">
          <cell r="A1777">
            <v>3373</v>
          </cell>
          <cell r="B1777">
            <v>16</v>
          </cell>
          <cell r="C1777" t="str">
            <v>VIC</v>
          </cell>
        </row>
        <row r="1778">
          <cell r="A1778">
            <v>3375</v>
          </cell>
          <cell r="B1778">
            <v>14</v>
          </cell>
          <cell r="C1778" t="str">
            <v>VIC</v>
          </cell>
        </row>
        <row r="1779">
          <cell r="A1779">
            <v>3377</v>
          </cell>
          <cell r="B1779">
            <v>14</v>
          </cell>
          <cell r="C1779" t="str">
            <v>VIC</v>
          </cell>
        </row>
        <row r="1780">
          <cell r="A1780">
            <v>3378</v>
          </cell>
          <cell r="B1780">
            <v>14</v>
          </cell>
          <cell r="C1780" t="str">
            <v>VIC</v>
          </cell>
        </row>
        <row r="1781">
          <cell r="A1781">
            <v>3379</v>
          </cell>
          <cell r="B1781">
            <v>15</v>
          </cell>
          <cell r="C1781" t="str">
            <v>VIC</v>
          </cell>
        </row>
        <row r="1782">
          <cell r="A1782">
            <v>3380</v>
          </cell>
          <cell r="B1782">
            <v>14</v>
          </cell>
          <cell r="C1782" t="str">
            <v>VIC</v>
          </cell>
        </row>
        <row r="1783">
          <cell r="A1783">
            <v>3381</v>
          </cell>
          <cell r="B1783">
            <v>14</v>
          </cell>
          <cell r="C1783" t="str">
            <v>VIC</v>
          </cell>
        </row>
        <row r="1784">
          <cell r="A1784">
            <v>3384</v>
          </cell>
          <cell r="B1784">
            <v>14</v>
          </cell>
          <cell r="C1784" t="str">
            <v>VIC</v>
          </cell>
        </row>
        <row r="1785">
          <cell r="A1785">
            <v>3385</v>
          </cell>
          <cell r="B1785">
            <v>14</v>
          </cell>
          <cell r="C1785" t="str">
            <v>VIC</v>
          </cell>
        </row>
        <row r="1786">
          <cell r="A1786">
            <v>3387</v>
          </cell>
          <cell r="B1786">
            <v>14</v>
          </cell>
          <cell r="C1786" t="str">
            <v>VIC</v>
          </cell>
        </row>
        <row r="1787">
          <cell r="A1787">
            <v>3388</v>
          </cell>
          <cell r="B1787">
            <v>14</v>
          </cell>
          <cell r="C1787" t="str">
            <v>VIC</v>
          </cell>
        </row>
        <row r="1788">
          <cell r="A1788">
            <v>3390</v>
          </cell>
          <cell r="B1788">
            <v>14</v>
          </cell>
          <cell r="C1788" t="str">
            <v>VIC</v>
          </cell>
        </row>
        <row r="1789">
          <cell r="A1789">
            <v>3391</v>
          </cell>
          <cell r="B1789">
            <v>14</v>
          </cell>
          <cell r="C1789" t="str">
            <v>VIC</v>
          </cell>
        </row>
        <row r="1790">
          <cell r="A1790">
            <v>3392</v>
          </cell>
          <cell r="B1790">
            <v>14</v>
          </cell>
          <cell r="C1790" t="str">
            <v>VIC</v>
          </cell>
        </row>
        <row r="1791">
          <cell r="A1791">
            <v>3393</v>
          </cell>
          <cell r="B1791">
            <v>14</v>
          </cell>
          <cell r="C1791" t="str">
            <v>VIC</v>
          </cell>
        </row>
        <row r="1792">
          <cell r="A1792">
            <v>3395</v>
          </cell>
          <cell r="B1792">
            <v>13</v>
          </cell>
          <cell r="C1792" t="str">
            <v>VIC</v>
          </cell>
        </row>
        <row r="1793">
          <cell r="A1793">
            <v>3396</v>
          </cell>
          <cell r="B1793">
            <v>13</v>
          </cell>
          <cell r="C1793" t="str">
            <v>VIC</v>
          </cell>
        </row>
        <row r="1794">
          <cell r="A1794">
            <v>3399</v>
          </cell>
          <cell r="B1794">
            <v>14</v>
          </cell>
          <cell r="C1794" t="str">
            <v>VIC</v>
          </cell>
        </row>
        <row r="1795">
          <cell r="A1795">
            <v>3400</v>
          </cell>
          <cell r="B1795">
            <v>14</v>
          </cell>
          <cell r="C1795" t="str">
            <v>VIC</v>
          </cell>
        </row>
        <row r="1796">
          <cell r="A1796">
            <v>3401</v>
          </cell>
          <cell r="B1796">
            <v>14</v>
          </cell>
          <cell r="C1796" t="str">
            <v>VIC</v>
          </cell>
        </row>
        <row r="1797">
          <cell r="A1797">
            <v>3402</v>
          </cell>
          <cell r="B1797">
            <v>14</v>
          </cell>
          <cell r="C1797" t="str">
            <v>VIC</v>
          </cell>
        </row>
        <row r="1798">
          <cell r="A1798">
            <v>3407</v>
          </cell>
          <cell r="B1798">
            <v>15</v>
          </cell>
          <cell r="C1798" t="str">
            <v>VIC</v>
          </cell>
        </row>
        <row r="1799">
          <cell r="A1799">
            <v>3409</v>
          </cell>
          <cell r="B1799">
            <v>14</v>
          </cell>
          <cell r="C1799" t="str">
            <v>VIC</v>
          </cell>
        </row>
        <row r="1800">
          <cell r="A1800">
            <v>3412</v>
          </cell>
          <cell r="B1800">
            <v>14</v>
          </cell>
          <cell r="C1800" t="str">
            <v>VIC</v>
          </cell>
        </row>
        <row r="1801">
          <cell r="A1801">
            <v>3413</v>
          </cell>
          <cell r="B1801">
            <v>14</v>
          </cell>
          <cell r="C1801" t="str">
            <v>VIC</v>
          </cell>
        </row>
        <row r="1802">
          <cell r="A1802">
            <v>3414</v>
          </cell>
          <cell r="B1802">
            <v>14</v>
          </cell>
          <cell r="C1802" t="str">
            <v>VIC</v>
          </cell>
        </row>
        <row r="1803">
          <cell r="A1803">
            <v>3415</v>
          </cell>
          <cell r="B1803">
            <v>14</v>
          </cell>
          <cell r="C1803" t="str">
            <v>VIC</v>
          </cell>
        </row>
        <row r="1804">
          <cell r="A1804">
            <v>3418</v>
          </cell>
          <cell r="B1804">
            <v>14</v>
          </cell>
          <cell r="C1804" t="str">
            <v>VIC</v>
          </cell>
        </row>
        <row r="1805">
          <cell r="A1805">
            <v>3419</v>
          </cell>
          <cell r="B1805">
            <v>14</v>
          </cell>
          <cell r="C1805" t="str">
            <v>VIC</v>
          </cell>
        </row>
        <row r="1806">
          <cell r="A1806">
            <v>3420</v>
          </cell>
          <cell r="B1806">
            <v>14</v>
          </cell>
          <cell r="C1806" t="str">
            <v>VIC</v>
          </cell>
        </row>
        <row r="1807">
          <cell r="A1807">
            <v>3422</v>
          </cell>
          <cell r="B1807">
            <v>13</v>
          </cell>
          <cell r="C1807" t="str">
            <v>VIC</v>
          </cell>
        </row>
        <row r="1808">
          <cell r="A1808">
            <v>3423</v>
          </cell>
          <cell r="B1808">
            <v>14</v>
          </cell>
          <cell r="C1808" t="str">
            <v>VIC</v>
          </cell>
        </row>
        <row r="1809">
          <cell r="A1809">
            <v>3424</v>
          </cell>
          <cell r="B1809">
            <v>13</v>
          </cell>
          <cell r="C1809" t="str">
            <v>VIC</v>
          </cell>
        </row>
        <row r="1810">
          <cell r="A1810">
            <v>3427</v>
          </cell>
          <cell r="B1810">
            <v>18</v>
          </cell>
          <cell r="C1810" t="str">
            <v>VIC</v>
          </cell>
        </row>
        <row r="1811">
          <cell r="A1811">
            <v>3428</v>
          </cell>
          <cell r="B1811">
            <v>18</v>
          </cell>
          <cell r="C1811" t="str">
            <v>VIC</v>
          </cell>
        </row>
        <row r="1812">
          <cell r="A1812">
            <v>3429</v>
          </cell>
          <cell r="B1812">
            <v>18</v>
          </cell>
          <cell r="C1812" t="str">
            <v>VIC</v>
          </cell>
        </row>
        <row r="1813">
          <cell r="A1813">
            <v>3430</v>
          </cell>
          <cell r="B1813">
            <v>18</v>
          </cell>
          <cell r="C1813" t="str">
            <v>VIC</v>
          </cell>
        </row>
        <row r="1814">
          <cell r="A1814">
            <v>3431</v>
          </cell>
          <cell r="B1814">
            <v>17</v>
          </cell>
          <cell r="C1814" t="str">
            <v>VIC</v>
          </cell>
        </row>
        <row r="1815">
          <cell r="A1815">
            <v>3432</v>
          </cell>
          <cell r="B1815">
            <v>17</v>
          </cell>
          <cell r="C1815" t="str">
            <v>VIC</v>
          </cell>
        </row>
        <row r="1816">
          <cell r="A1816">
            <v>3433</v>
          </cell>
          <cell r="B1816">
            <v>17</v>
          </cell>
          <cell r="C1816" t="str">
            <v>VIC</v>
          </cell>
        </row>
        <row r="1817">
          <cell r="A1817">
            <v>3434</v>
          </cell>
          <cell r="B1817">
            <v>17</v>
          </cell>
          <cell r="C1817" t="str">
            <v>VIC</v>
          </cell>
        </row>
        <row r="1818">
          <cell r="A1818">
            <v>3435</v>
          </cell>
          <cell r="B1818">
            <v>17</v>
          </cell>
          <cell r="C1818" t="str">
            <v>VIC</v>
          </cell>
        </row>
        <row r="1819">
          <cell r="A1819">
            <v>3437</v>
          </cell>
          <cell r="B1819">
            <v>17</v>
          </cell>
          <cell r="C1819" t="str">
            <v>VIC</v>
          </cell>
        </row>
        <row r="1820">
          <cell r="A1820">
            <v>3438</v>
          </cell>
          <cell r="B1820">
            <v>17</v>
          </cell>
          <cell r="C1820" t="str">
            <v>VIC</v>
          </cell>
        </row>
        <row r="1821">
          <cell r="A1821">
            <v>3440</v>
          </cell>
          <cell r="B1821">
            <v>17</v>
          </cell>
          <cell r="C1821" t="str">
            <v>VIC</v>
          </cell>
        </row>
        <row r="1822">
          <cell r="A1822">
            <v>3441</v>
          </cell>
          <cell r="B1822">
            <v>17</v>
          </cell>
          <cell r="C1822" t="str">
            <v>VIC</v>
          </cell>
        </row>
        <row r="1823">
          <cell r="A1823">
            <v>3442</v>
          </cell>
          <cell r="B1823">
            <v>17</v>
          </cell>
          <cell r="C1823" t="str">
            <v>VIC</v>
          </cell>
        </row>
        <row r="1824">
          <cell r="A1824">
            <v>3444</v>
          </cell>
          <cell r="B1824">
            <v>17</v>
          </cell>
          <cell r="C1824" t="str">
            <v>VIC</v>
          </cell>
        </row>
        <row r="1825">
          <cell r="A1825">
            <v>3446</v>
          </cell>
          <cell r="B1825">
            <v>17</v>
          </cell>
          <cell r="C1825" t="str">
            <v>VIC</v>
          </cell>
        </row>
        <row r="1826">
          <cell r="A1826">
            <v>3447</v>
          </cell>
          <cell r="B1826">
            <v>17</v>
          </cell>
          <cell r="C1826" t="str">
            <v>VIC</v>
          </cell>
        </row>
        <row r="1827">
          <cell r="A1827">
            <v>3448</v>
          </cell>
          <cell r="B1827">
            <v>17</v>
          </cell>
          <cell r="C1827" t="str">
            <v>VIC</v>
          </cell>
        </row>
        <row r="1828">
          <cell r="A1828">
            <v>3450</v>
          </cell>
          <cell r="B1828">
            <v>17</v>
          </cell>
          <cell r="C1828" t="str">
            <v>VIC</v>
          </cell>
        </row>
        <row r="1829">
          <cell r="A1829">
            <v>3451</v>
          </cell>
          <cell r="B1829">
            <v>17</v>
          </cell>
          <cell r="C1829" t="str">
            <v>VIC</v>
          </cell>
        </row>
        <row r="1830">
          <cell r="A1830">
            <v>3453</v>
          </cell>
          <cell r="B1830">
            <v>17</v>
          </cell>
          <cell r="C1830" t="str">
            <v>VIC</v>
          </cell>
        </row>
        <row r="1831">
          <cell r="A1831">
            <v>3458</v>
          </cell>
          <cell r="B1831">
            <v>17</v>
          </cell>
          <cell r="C1831" t="str">
            <v>VIC</v>
          </cell>
        </row>
        <row r="1832">
          <cell r="A1832">
            <v>3460</v>
          </cell>
          <cell r="B1832">
            <v>17</v>
          </cell>
          <cell r="C1832" t="str">
            <v>VIC</v>
          </cell>
        </row>
        <row r="1833">
          <cell r="A1833">
            <v>3461</v>
          </cell>
          <cell r="B1833">
            <v>17</v>
          </cell>
          <cell r="C1833" t="str">
            <v>VIC</v>
          </cell>
        </row>
        <row r="1834">
          <cell r="A1834">
            <v>3462</v>
          </cell>
          <cell r="B1834">
            <v>17</v>
          </cell>
          <cell r="C1834" t="str">
            <v>VIC</v>
          </cell>
        </row>
        <row r="1835">
          <cell r="A1835">
            <v>3463</v>
          </cell>
          <cell r="B1835">
            <v>17</v>
          </cell>
          <cell r="C1835" t="str">
            <v>VIC</v>
          </cell>
        </row>
        <row r="1836">
          <cell r="A1836">
            <v>3464</v>
          </cell>
          <cell r="B1836">
            <v>17</v>
          </cell>
          <cell r="C1836" t="str">
            <v>VIC</v>
          </cell>
        </row>
        <row r="1837">
          <cell r="A1837">
            <v>3465</v>
          </cell>
          <cell r="B1837">
            <v>17</v>
          </cell>
          <cell r="C1837" t="str">
            <v>VIC</v>
          </cell>
        </row>
        <row r="1838">
          <cell r="A1838">
            <v>3467</v>
          </cell>
          <cell r="B1838">
            <v>17</v>
          </cell>
          <cell r="C1838" t="str">
            <v>VIC</v>
          </cell>
        </row>
        <row r="1839">
          <cell r="A1839">
            <v>3468</v>
          </cell>
          <cell r="B1839">
            <v>16</v>
          </cell>
          <cell r="C1839" t="str">
            <v>VIC</v>
          </cell>
        </row>
        <row r="1840">
          <cell r="A1840">
            <v>3469</v>
          </cell>
          <cell r="B1840">
            <v>14</v>
          </cell>
          <cell r="C1840" t="str">
            <v>VIC</v>
          </cell>
        </row>
        <row r="1841">
          <cell r="A1841">
            <v>3472</v>
          </cell>
          <cell r="B1841">
            <v>16</v>
          </cell>
          <cell r="C1841" t="str">
            <v>VIC</v>
          </cell>
        </row>
        <row r="1842">
          <cell r="A1842">
            <v>3475</v>
          </cell>
          <cell r="B1842">
            <v>16</v>
          </cell>
          <cell r="C1842" t="str">
            <v>VIC</v>
          </cell>
        </row>
        <row r="1843">
          <cell r="A1843">
            <v>3478</v>
          </cell>
          <cell r="B1843">
            <v>14</v>
          </cell>
          <cell r="C1843" t="str">
            <v>VIC</v>
          </cell>
        </row>
        <row r="1844">
          <cell r="A1844">
            <v>3480</v>
          </cell>
          <cell r="B1844">
            <v>14</v>
          </cell>
          <cell r="C1844" t="str">
            <v>VIC</v>
          </cell>
        </row>
        <row r="1845">
          <cell r="A1845">
            <v>3482</v>
          </cell>
          <cell r="B1845">
            <v>14</v>
          </cell>
          <cell r="C1845" t="str">
            <v>VIC</v>
          </cell>
        </row>
        <row r="1846">
          <cell r="A1846">
            <v>3483</v>
          </cell>
          <cell r="B1846">
            <v>13</v>
          </cell>
          <cell r="C1846" t="str">
            <v>VIC</v>
          </cell>
        </row>
        <row r="1847">
          <cell r="A1847">
            <v>3485</v>
          </cell>
          <cell r="B1847">
            <v>13</v>
          </cell>
          <cell r="C1847" t="str">
            <v>VIC</v>
          </cell>
        </row>
        <row r="1848">
          <cell r="A1848">
            <v>3487</v>
          </cell>
          <cell r="B1848">
            <v>13</v>
          </cell>
          <cell r="C1848" t="str">
            <v>VIC</v>
          </cell>
        </row>
        <row r="1849">
          <cell r="A1849">
            <v>3488</v>
          </cell>
          <cell r="B1849">
            <v>13</v>
          </cell>
          <cell r="C1849" t="str">
            <v>VIC</v>
          </cell>
        </row>
        <row r="1850">
          <cell r="A1850">
            <v>3489</v>
          </cell>
          <cell r="B1850">
            <v>13</v>
          </cell>
          <cell r="C1850" t="str">
            <v>VIC</v>
          </cell>
        </row>
        <row r="1851">
          <cell r="A1851">
            <v>3490</v>
          </cell>
          <cell r="B1851">
            <v>13</v>
          </cell>
          <cell r="C1851" t="str">
            <v>VIC</v>
          </cell>
        </row>
        <row r="1852">
          <cell r="A1852">
            <v>3491</v>
          </cell>
          <cell r="B1852">
            <v>13</v>
          </cell>
          <cell r="C1852" t="str">
            <v>VIC</v>
          </cell>
        </row>
        <row r="1853">
          <cell r="A1853">
            <v>3494</v>
          </cell>
          <cell r="B1853">
            <v>13</v>
          </cell>
          <cell r="C1853" t="str">
            <v>VIC</v>
          </cell>
        </row>
        <row r="1854">
          <cell r="A1854">
            <v>3496</v>
          </cell>
          <cell r="B1854">
            <v>13</v>
          </cell>
          <cell r="C1854" t="str">
            <v>VIC</v>
          </cell>
        </row>
        <row r="1855">
          <cell r="A1855">
            <v>3498</v>
          </cell>
          <cell r="B1855">
            <v>13</v>
          </cell>
          <cell r="C1855" t="str">
            <v>VIC</v>
          </cell>
        </row>
        <row r="1856">
          <cell r="A1856">
            <v>3500</v>
          </cell>
          <cell r="B1856">
            <v>13</v>
          </cell>
          <cell r="C1856" t="str">
            <v>VIC</v>
          </cell>
        </row>
        <row r="1857">
          <cell r="A1857">
            <v>3501</v>
          </cell>
          <cell r="B1857">
            <v>13</v>
          </cell>
          <cell r="C1857" t="str">
            <v>VIC</v>
          </cell>
        </row>
        <row r="1858">
          <cell r="A1858">
            <v>3502</v>
          </cell>
          <cell r="B1858">
            <v>13</v>
          </cell>
          <cell r="C1858" t="str">
            <v>VIC</v>
          </cell>
        </row>
        <row r="1859">
          <cell r="A1859">
            <v>3505</v>
          </cell>
          <cell r="B1859">
            <v>13</v>
          </cell>
          <cell r="C1859" t="str">
            <v>VIC</v>
          </cell>
        </row>
        <row r="1860">
          <cell r="A1860">
            <v>3506</v>
          </cell>
          <cell r="B1860">
            <v>13</v>
          </cell>
          <cell r="C1860" t="str">
            <v>VIC</v>
          </cell>
        </row>
        <row r="1861">
          <cell r="A1861">
            <v>3507</v>
          </cell>
          <cell r="B1861">
            <v>13</v>
          </cell>
          <cell r="C1861" t="str">
            <v>VIC</v>
          </cell>
        </row>
        <row r="1862">
          <cell r="A1862">
            <v>3509</v>
          </cell>
          <cell r="B1862">
            <v>13</v>
          </cell>
          <cell r="C1862" t="str">
            <v>VIC</v>
          </cell>
        </row>
        <row r="1863">
          <cell r="A1863">
            <v>3512</v>
          </cell>
          <cell r="B1863">
            <v>13</v>
          </cell>
          <cell r="C1863" t="str">
            <v>VIC</v>
          </cell>
        </row>
        <row r="1864">
          <cell r="A1864">
            <v>3515</v>
          </cell>
          <cell r="B1864">
            <v>16</v>
          </cell>
          <cell r="C1864" t="str">
            <v>VIC</v>
          </cell>
        </row>
        <row r="1865">
          <cell r="A1865">
            <v>3516</v>
          </cell>
          <cell r="B1865">
            <v>16</v>
          </cell>
          <cell r="C1865" t="str">
            <v>VIC</v>
          </cell>
        </row>
        <row r="1866">
          <cell r="A1866">
            <v>3517</v>
          </cell>
          <cell r="B1866">
            <v>16</v>
          </cell>
          <cell r="C1866" t="str">
            <v>VIC</v>
          </cell>
        </row>
        <row r="1867">
          <cell r="A1867">
            <v>3518</v>
          </cell>
          <cell r="B1867">
            <v>16</v>
          </cell>
          <cell r="C1867" t="str">
            <v>VIC</v>
          </cell>
        </row>
        <row r="1868">
          <cell r="A1868">
            <v>3520</v>
          </cell>
          <cell r="B1868">
            <v>16</v>
          </cell>
          <cell r="C1868" t="str">
            <v>VIC</v>
          </cell>
        </row>
        <row r="1869">
          <cell r="A1869">
            <v>3521</v>
          </cell>
          <cell r="B1869">
            <v>17</v>
          </cell>
          <cell r="C1869" t="str">
            <v>VIC</v>
          </cell>
        </row>
        <row r="1870">
          <cell r="A1870">
            <v>3522</v>
          </cell>
          <cell r="B1870">
            <v>17</v>
          </cell>
          <cell r="C1870" t="str">
            <v>VIC</v>
          </cell>
        </row>
        <row r="1871">
          <cell r="A1871">
            <v>3523</v>
          </cell>
          <cell r="B1871">
            <v>17</v>
          </cell>
          <cell r="C1871" t="str">
            <v>VIC</v>
          </cell>
        </row>
        <row r="1872">
          <cell r="A1872">
            <v>3525</v>
          </cell>
          <cell r="B1872">
            <v>17</v>
          </cell>
          <cell r="C1872" t="str">
            <v>VIC</v>
          </cell>
        </row>
        <row r="1873">
          <cell r="A1873">
            <v>3527</v>
          </cell>
          <cell r="B1873">
            <v>14</v>
          </cell>
          <cell r="C1873" t="str">
            <v>VIC</v>
          </cell>
        </row>
        <row r="1874">
          <cell r="A1874">
            <v>3529</v>
          </cell>
          <cell r="B1874">
            <v>13</v>
          </cell>
          <cell r="C1874" t="str">
            <v>VIC</v>
          </cell>
        </row>
        <row r="1875">
          <cell r="A1875">
            <v>3530</v>
          </cell>
          <cell r="B1875">
            <v>13</v>
          </cell>
          <cell r="C1875" t="str">
            <v>VIC</v>
          </cell>
        </row>
        <row r="1876">
          <cell r="A1876">
            <v>3531</v>
          </cell>
          <cell r="B1876">
            <v>13</v>
          </cell>
          <cell r="C1876" t="str">
            <v>VIC</v>
          </cell>
        </row>
        <row r="1877">
          <cell r="A1877">
            <v>3533</v>
          </cell>
          <cell r="B1877">
            <v>13</v>
          </cell>
          <cell r="C1877" t="str">
            <v>VIC</v>
          </cell>
        </row>
        <row r="1878">
          <cell r="A1878">
            <v>3537</v>
          </cell>
          <cell r="B1878">
            <v>13</v>
          </cell>
          <cell r="C1878" t="str">
            <v>VIC</v>
          </cell>
        </row>
        <row r="1879">
          <cell r="A1879">
            <v>3540</v>
          </cell>
          <cell r="B1879">
            <v>13</v>
          </cell>
          <cell r="C1879" t="str">
            <v>VIC</v>
          </cell>
        </row>
        <row r="1880">
          <cell r="A1880">
            <v>3542</v>
          </cell>
          <cell r="B1880">
            <v>13</v>
          </cell>
          <cell r="C1880" t="str">
            <v>VIC</v>
          </cell>
        </row>
        <row r="1881">
          <cell r="A1881">
            <v>3544</v>
          </cell>
          <cell r="B1881">
            <v>13</v>
          </cell>
          <cell r="C1881" t="str">
            <v>VIC</v>
          </cell>
        </row>
        <row r="1882">
          <cell r="A1882">
            <v>3546</v>
          </cell>
          <cell r="B1882">
            <v>13</v>
          </cell>
          <cell r="C1882" t="str">
            <v>VIC</v>
          </cell>
        </row>
        <row r="1883">
          <cell r="A1883">
            <v>3549</v>
          </cell>
          <cell r="B1883">
            <v>13</v>
          </cell>
          <cell r="C1883" t="str">
            <v>VIC</v>
          </cell>
        </row>
        <row r="1884">
          <cell r="A1884">
            <v>3550</v>
          </cell>
          <cell r="B1884">
            <v>16</v>
          </cell>
          <cell r="C1884" t="str">
            <v>VIC</v>
          </cell>
        </row>
        <row r="1885">
          <cell r="A1885">
            <v>3551</v>
          </cell>
          <cell r="B1885">
            <v>16</v>
          </cell>
          <cell r="C1885" t="str">
            <v>VIC</v>
          </cell>
        </row>
        <row r="1886">
          <cell r="A1886">
            <v>3552</v>
          </cell>
          <cell r="B1886">
            <v>16</v>
          </cell>
          <cell r="C1886" t="str">
            <v>VIC</v>
          </cell>
        </row>
        <row r="1887">
          <cell r="A1887">
            <v>3554</v>
          </cell>
          <cell r="B1887">
            <v>16</v>
          </cell>
          <cell r="C1887" t="str">
            <v>VIC</v>
          </cell>
        </row>
        <row r="1888">
          <cell r="A1888">
            <v>3555</v>
          </cell>
          <cell r="B1888">
            <v>16</v>
          </cell>
          <cell r="C1888" t="str">
            <v>VIC</v>
          </cell>
        </row>
        <row r="1889">
          <cell r="A1889">
            <v>3556</v>
          </cell>
          <cell r="B1889">
            <v>16</v>
          </cell>
          <cell r="C1889" t="str">
            <v>VIC</v>
          </cell>
        </row>
        <row r="1890">
          <cell r="A1890">
            <v>3557</v>
          </cell>
          <cell r="B1890">
            <v>16</v>
          </cell>
          <cell r="C1890" t="str">
            <v>VIC</v>
          </cell>
        </row>
        <row r="1891">
          <cell r="A1891">
            <v>3558</v>
          </cell>
          <cell r="B1891">
            <v>16</v>
          </cell>
          <cell r="C1891" t="str">
            <v>VIC</v>
          </cell>
        </row>
        <row r="1892">
          <cell r="A1892">
            <v>3559</v>
          </cell>
          <cell r="B1892">
            <v>16</v>
          </cell>
          <cell r="C1892" t="str">
            <v>VIC</v>
          </cell>
        </row>
        <row r="1893">
          <cell r="A1893">
            <v>3561</v>
          </cell>
          <cell r="B1893">
            <v>16</v>
          </cell>
          <cell r="C1893" t="str">
            <v>VIC</v>
          </cell>
        </row>
        <row r="1894">
          <cell r="A1894">
            <v>3562</v>
          </cell>
          <cell r="B1894">
            <v>16</v>
          </cell>
          <cell r="C1894" t="str">
            <v>VIC</v>
          </cell>
        </row>
        <row r="1895">
          <cell r="A1895">
            <v>3563</v>
          </cell>
          <cell r="B1895">
            <v>16</v>
          </cell>
          <cell r="C1895" t="str">
            <v>VIC</v>
          </cell>
        </row>
        <row r="1896">
          <cell r="A1896">
            <v>3564</v>
          </cell>
          <cell r="B1896">
            <v>16</v>
          </cell>
          <cell r="C1896" t="str">
            <v>VIC</v>
          </cell>
        </row>
        <row r="1897">
          <cell r="A1897">
            <v>3565</v>
          </cell>
          <cell r="B1897">
            <v>16</v>
          </cell>
          <cell r="C1897" t="str">
            <v>VIC</v>
          </cell>
        </row>
        <row r="1898">
          <cell r="A1898">
            <v>3566</v>
          </cell>
          <cell r="B1898">
            <v>16</v>
          </cell>
          <cell r="C1898" t="str">
            <v>VIC</v>
          </cell>
        </row>
        <row r="1899">
          <cell r="A1899">
            <v>3567</v>
          </cell>
          <cell r="B1899">
            <v>16</v>
          </cell>
          <cell r="C1899" t="str">
            <v>VIC</v>
          </cell>
        </row>
        <row r="1900">
          <cell r="A1900">
            <v>3568</v>
          </cell>
          <cell r="B1900">
            <v>16</v>
          </cell>
          <cell r="C1900" t="str">
            <v>VIC</v>
          </cell>
        </row>
        <row r="1901">
          <cell r="A1901">
            <v>3570</v>
          </cell>
          <cell r="B1901">
            <v>16</v>
          </cell>
          <cell r="C1901" t="str">
            <v>VIC</v>
          </cell>
        </row>
        <row r="1902">
          <cell r="A1902">
            <v>3571</v>
          </cell>
          <cell r="B1902">
            <v>16</v>
          </cell>
          <cell r="C1902" t="str">
            <v>VIC</v>
          </cell>
        </row>
        <row r="1903">
          <cell r="A1903">
            <v>3572</v>
          </cell>
          <cell r="B1903">
            <v>16</v>
          </cell>
          <cell r="C1903" t="str">
            <v>VIC</v>
          </cell>
        </row>
        <row r="1904">
          <cell r="A1904">
            <v>3573</v>
          </cell>
          <cell r="B1904">
            <v>16</v>
          </cell>
          <cell r="C1904" t="str">
            <v>VIC</v>
          </cell>
        </row>
        <row r="1905">
          <cell r="A1905">
            <v>3575</v>
          </cell>
          <cell r="B1905">
            <v>16</v>
          </cell>
          <cell r="C1905" t="str">
            <v>VIC</v>
          </cell>
        </row>
        <row r="1906">
          <cell r="A1906">
            <v>3576</v>
          </cell>
          <cell r="B1906">
            <v>16</v>
          </cell>
          <cell r="C1906" t="str">
            <v>VIC</v>
          </cell>
        </row>
        <row r="1907">
          <cell r="A1907">
            <v>3578</v>
          </cell>
          <cell r="B1907">
            <v>16</v>
          </cell>
          <cell r="C1907" t="str">
            <v>VIC</v>
          </cell>
        </row>
        <row r="1908">
          <cell r="A1908">
            <v>3579</v>
          </cell>
          <cell r="B1908">
            <v>16</v>
          </cell>
          <cell r="C1908" t="str">
            <v>VIC</v>
          </cell>
        </row>
        <row r="1909">
          <cell r="A1909">
            <v>3580</v>
          </cell>
          <cell r="B1909">
            <v>16</v>
          </cell>
          <cell r="C1909" t="str">
            <v>VIC</v>
          </cell>
        </row>
        <row r="1910">
          <cell r="A1910">
            <v>3581</v>
          </cell>
          <cell r="B1910">
            <v>13</v>
          </cell>
          <cell r="C1910" t="str">
            <v>VIC</v>
          </cell>
        </row>
        <row r="1911">
          <cell r="A1911">
            <v>3583</v>
          </cell>
          <cell r="B1911">
            <v>13</v>
          </cell>
          <cell r="C1911" t="str">
            <v>VIC</v>
          </cell>
        </row>
        <row r="1912">
          <cell r="A1912">
            <v>3584</v>
          </cell>
          <cell r="B1912">
            <v>13</v>
          </cell>
          <cell r="C1912" t="str">
            <v>VIC</v>
          </cell>
        </row>
        <row r="1913">
          <cell r="A1913">
            <v>3585</v>
          </cell>
          <cell r="B1913">
            <v>13</v>
          </cell>
          <cell r="C1913" t="str">
            <v>VIC</v>
          </cell>
        </row>
        <row r="1914">
          <cell r="A1914">
            <v>3586</v>
          </cell>
          <cell r="B1914">
            <v>13</v>
          </cell>
          <cell r="C1914" t="str">
            <v>VIC</v>
          </cell>
        </row>
        <row r="1915">
          <cell r="A1915">
            <v>3588</v>
          </cell>
          <cell r="B1915">
            <v>13</v>
          </cell>
          <cell r="C1915" t="str">
            <v>VIC</v>
          </cell>
        </row>
        <row r="1916">
          <cell r="A1916">
            <v>3589</v>
          </cell>
          <cell r="B1916">
            <v>13</v>
          </cell>
          <cell r="C1916" t="str">
            <v>VIC</v>
          </cell>
        </row>
        <row r="1917">
          <cell r="A1917">
            <v>3590</v>
          </cell>
          <cell r="B1917">
            <v>13</v>
          </cell>
          <cell r="C1917" t="str">
            <v>VIC</v>
          </cell>
        </row>
        <row r="1918">
          <cell r="A1918">
            <v>3591</v>
          </cell>
          <cell r="B1918">
            <v>13</v>
          </cell>
          <cell r="C1918" t="str">
            <v>VIC</v>
          </cell>
        </row>
        <row r="1919">
          <cell r="A1919">
            <v>3594</v>
          </cell>
          <cell r="B1919">
            <v>13</v>
          </cell>
          <cell r="C1919" t="str">
            <v>VIC</v>
          </cell>
        </row>
        <row r="1920">
          <cell r="A1920">
            <v>3595</v>
          </cell>
          <cell r="B1920">
            <v>13</v>
          </cell>
          <cell r="C1920" t="str">
            <v>VIC</v>
          </cell>
        </row>
        <row r="1921">
          <cell r="A1921">
            <v>3596</v>
          </cell>
          <cell r="B1921">
            <v>16</v>
          </cell>
          <cell r="C1921" t="str">
            <v>VIC</v>
          </cell>
        </row>
        <row r="1922">
          <cell r="A1922">
            <v>3597</v>
          </cell>
          <cell r="B1922">
            <v>13</v>
          </cell>
          <cell r="C1922" t="str">
            <v>VIC</v>
          </cell>
        </row>
        <row r="1923">
          <cell r="A1923">
            <v>3599</v>
          </cell>
          <cell r="B1923">
            <v>13</v>
          </cell>
          <cell r="C1923" t="str">
            <v>VIC</v>
          </cell>
        </row>
        <row r="1924">
          <cell r="A1924">
            <v>3607</v>
          </cell>
          <cell r="B1924">
            <v>17</v>
          </cell>
          <cell r="C1924" t="str">
            <v>VIC</v>
          </cell>
        </row>
        <row r="1925">
          <cell r="A1925">
            <v>3608</v>
          </cell>
          <cell r="B1925">
            <v>16</v>
          </cell>
          <cell r="C1925" t="str">
            <v>VIC</v>
          </cell>
        </row>
        <row r="1926">
          <cell r="A1926">
            <v>3610</v>
          </cell>
          <cell r="B1926">
            <v>16</v>
          </cell>
          <cell r="C1926" t="str">
            <v>VIC</v>
          </cell>
        </row>
        <row r="1927">
          <cell r="A1927">
            <v>3612</v>
          </cell>
          <cell r="B1927">
            <v>16</v>
          </cell>
          <cell r="C1927" t="str">
            <v>VIC</v>
          </cell>
        </row>
        <row r="1928">
          <cell r="A1928">
            <v>3614</v>
          </cell>
          <cell r="B1928">
            <v>16</v>
          </cell>
          <cell r="C1928" t="str">
            <v>VIC</v>
          </cell>
        </row>
        <row r="1929">
          <cell r="A1929">
            <v>3616</v>
          </cell>
          <cell r="B1929">
            <v>16</v>
          </cell>
          <cell r="C1929" t="str">
            <v>VIC</v>
          </cell>
        </row>
        <row r="1930">
          <cell r="A1930">
            <v>3617</v>
          </cell>
          <cell r="B1930">
            <v>16</v>
          </cell>
          <cell r="C1930" t="str">
            <v>VIC</v>
          </cell>
        </row>
        <row r="1931">
          <cell r="A1931">
            <v>3618</v>
          </cell>
          <cell r="B1931">
            <v>16</v>
          </cell>
          <cell r="C1931" t="str">
            <v>VIC</v>
          </cell>
        </row>
        <row r="1932">
          <cell r="A1932">
            <v>3619</v>
          </cell>
          <cell r="B1932">
            <v>16</v>
          </cell>
          <cell r="C1932" t="str">
            <v>VIC</v>
          </cell>
        </row>
        <row r="1933">
          <cell r="A1933">
            <v>3620</v>
          </cell>
          <cell r="B1933">
            <v>16</v>
          </cell>
          <cell r="C1933" t="str">
            <v>VIC</v>
          </cell>
        </row>
        <row r="1934">
          <cell r="A1934">
            <v>3621</v>
          </cell>
          <cell r="B1934">
            <v>16</v>
          </cell>
          <cell r="C1934" t="str">
            <v>VIC</v>
          </cell>
        </row>
        <row r="1935">
          <cell r="A1935">
            <v>3622</v>
          </cell>
          <cell r="B1935">
            <v>16</v>
          </cell>
          <cell r="C1935" t="str">
            <v>VIC</v>
          </cell>
        </row>
        <row r="1936">
          <cell r="A1936">
            <v>3623</v>
          </cell>
          <cell r="B1936">
            <v>16</v>
          </cell>
          <cell r="C1936" t="str">
            <v>VIC</v>
          </cell>
        </row>
        <row r="1937">
          <cell r="A1937">
            <v>3624</v>
          </cell>
          <cell r="B1937">
            <v>16</v>
          </cell>
          <cell r="C1937" t="str">
            <v>VIC</v>
          </cell>
        </row>
        <row r="1938">
          <cell r="A1938">
            <v>3629</v>
          </cell>
          <cell r="B1938">
            <v>16</v>
          </cell>
          <cell r="C1938" t="str">
            <v>VIC</v>
          </cell>
        </row>
        <row r="1939">
          <cell r="A1939">
            <v>3630</v>
          </cell>
          <cell r="B1939">
            <v>16</v>
          </cell>
          <cell r="C1939" t="str">
            <v>VIC</v>
          </cell>
        </row>
        <row r="1940">
          <cell r="A1940">
            <v>3631</v>
          </cell>
          <cell r="B1940">
            <v>16</v>
          </cell>
          <cell r="C1940" t="str">
            <v>VIC</v>
          </cell>
        </row>
        <row r="1941">
          <cell r="A1941">
            <v>3632</v>
          </cell>
          <cell r="B1941">
            <v>16</v>
          </cell>
          <cell r="C1941" t="str">
            <v>VIC</v>
          </cell>
        </row>
        <row r="1942">
          <cell r="A1942">
            <v>3633</v>
          </cell>
          <cell r="B1942">
            <v>16</v>
          </cell>
          <cell r="C1942" t="str">
            <v>VIC</v>
          </cell>
        </row>
        <row r="1943">
          <cell r="A1943">
            <v>3634</v>
          </cell>
          <cell r="B1943">
            <v>16</v>
          </cell>
          <cell r="C1943" t="str">
            <v>VIC</v>
          </cell>
        </row>
        <row r="1944">
          <cell r="A1944">
            <v>3635</v>
          </cell>
          <cell r="B1944">
            <v>16</v>
          </cell>
          <cell r="C1944" t="str">
            <v>VIC</v>
          </cell>
        </row>
        <row r="1945">
          <cell r="A1945">
            <v>3636</v>
          </cell>
          <cell r="B1945">
            <v>16</v>
          </cell>
          <cell r="C1945" t="str">
            <v>VIC</v>
          </cell>
        </row>
        <row r="1946">
          <cell r="A1946">
            <v>3637</v>
          </cell>
          <cell r="B1946">
            <v>16</v>
          </cell>
          <cell r="C1946" t="str">
            <v>VIC</v>
          </cell>
        </row>
        <row r="1947">
          <cell r="A1947">
            <v>3638</v>
          </cell>
          <cell r="B1947">
            <v>16</v>
          </cell>
          <cell r="C1947" t="str">
            <v>VIC</v>
          </cell>
        </row>
        <row r="1948">
          <cell r="A1948">
            <v>3639</v>
          </cell>
          <cell r="B1948">
            <v>16</v>
          </cell>
          <cell r="C1948" t="str">
            <v>VIC</v>
          </cell>
        </row>
        <row r="1949">
          <cell r="A1949">
            <v>3640</v>
          </cell>
          <cell r="B1949">
            <v>16</v>
          </cell>
          <cell r="C1949" t="str">
            <v>VIC</v>
          </cell>
        </row>
        <row r="1950">
          <cell r="A1950">
            <v>3641</v>
          </cell>
          <cell r="B1950">
            <v>16</v>
          </cell>
          <cell r="C1950" t="str">
            <v>VIC</v>
          </cell>
        </row>
        <row r="1951">
          <cell r="A1951">
            <v>3643</v>
          </cell>
          <cell r="B1951">
            <v>16</v>
          </cell>
          <cell r="C1951" t="str">
            <v>VIC</v>
          </cell>
        </row>
        <row r="1952">
          <cell r="A1952">
            <v>3644</v>
          </cell>
          <cell r="B1952">
            <v>16</v>
          </cell>
          <cell r="C1952" t="str">
            <v>VIC</v>
          </cell>
        </row>
        <row r="1953">
          <cell r="A1953">
            <v>3646</v>
          </cell>
          <cell r="B1953">
            <v>16</v>
          </cell>
          <cell r="C1953" t="str">
            <v>VIC</v>
          </cell>
        </row>
        <row r="1954">
          <cell r="A1954">
            <v>3647</v>
          </cell>
          <cell r="B1954">
            <v>16</v>
          </cell>
          <cell r="C1954" t="str">
            <v>VIC</v>
          </cell>
        </row>
        <row r="1955">
          <cell r="A1955">
            <v>3649</v>
          </cell>
          <cell r="B1955">
            <v>16</v>
          </cell>
          <cell r="C1955" t="str">
            <v>VIC</v>
          </cell>
        </row>
        <row r="1956">
          <cell r="A1956">
            <v>3658</v>
          </cell>
          <cell r="B1956">
            <v>17</v>
          </cell>
          <cell r="C1956" t="str">
            <v>VIC</v>
          </cell>
        </row>
        <row r="1957">
          <cell r="A1957">
            <v>3659</v>
          </cell>
          <cell r="B1957">
            <v>17</v>
          </cell>
          <cell r="C1957" t="str">
            <v>VIC</v>
          </cell>
        </row>
        <row r="1958">
          <cell r="A1958">
            <v>3660</v>
          </cell>
          <cell r="B1958">
            <v>17</v>
          </cell>
          <cell r="C1958" t="str">
            <v>VIC</v>
          </cell>
        </row>
        <row r="1959">
          <cell r="A1959">
            <v>3661</v>
          </cell>
          <cell r="B1959">
            <v>17</v>
          </cell>
          <cell r="C1959" t="str">
            <v>VIC</v>
          </cell>
        </row>
        <row r="1960">
          <cell r="A1960">
            <v>3662</v>
          </cell>
          <cell r="B1960">
            <v>17</v>
          </cell>
          <cell r="C1960" t="str">
            <v>VIC</v>
          </cell>
        </row>
        <row r="1961">
          <cell r="A1961">
            <v>3663</v>
          </cell>
          <cell r="B1961">
            <v>17</v>
          </cell>
          <cell r="C1961" t="str">
            <v>VIC</v>
          </cell>
        </row>
        <row r="1962">
          <cell r="A1962">
            <v>3664</v>
          </cell>
          <cell r="B1962">
            <v>17</v>
          </cell>
          <cell r="C1962" t="str">
            <v>VIC</v>
          </cell>
        </row>
        <row r="1963">
          <cell r="A1963">
            <v>3665</v>
          </cell>
          <cell r="B1963">
            <v>16</v>
          </cell>
          <cell r="C1963" t="str">
            <v>VIC</v>
          </cell>
        </row>
        <row r="1964">
          <cell r="A1964">
            <v>3666</v>
          </cell>
          <cell r="B1964">
            <v>16</v>
          </cell>
          <cell r="C1964" t="str">
            <v>VIC</v>
          </cell>
        </row>
        <row r="1965">
          <cell r="A1965">
            <v>3669</v>
          </cell>
          <cell r="B1965">
            <v>16</v>
          </cell>
          <cell r="C1965" t="str">
            <v>VIC</v>
          </cell>
        </row>
        <row r="1966">
          <cell r="A1966">
            <v>3670</v>
          </cell>
          <cell r="B1966">
            <v>19</v>
          </cell>
          <cell r="C1966" t="str">
            <v>VIC</v>
          </cell>
        </row>
        <row r="1967">
          <cell r="A1967">
            <v>3671</v>
          </cell>
          <cell r="B1967">
            <v>19</v>
          </cell>
          <cell r="C1967" t="str">
            <v>VIC</v>
          </cell>
        </row>
        <row r="1968">
          <cell r="A1968">
            <v>3672</v>
          </cell>
          <cell r="B1968">
            <v>19</v>
          </cell>
          <cell r="C1968" t="str">
            <v>VIC</v>
          </cell>
        </row>
        <row r="1969">
          <cell r="A1969">
            <v>3673</v>
          </cell>
          <cell r="B1969">
            <v>19</v>
          </cell>
          <cell r="C1969" t="str">
            <v>VIC</v>
          </cell>
        </row>
        <row r="1970">
          <cell r="A1970">
            <v>3675</v>
          </cell>
          <cell r="B1970">
            <v>19</v>
          </cell>
          <cell r="C1970" t="str">
            <v>VIC</v>
          </cell>
        </row>
        <row r="1971">
          <cell r="A1971">
            <v>3676</v>
          </cell>
          <cell r="B1971">
            <v>19</v>
          </cell>
          <cell r="C1971" t="str">
            <v>VIC</v>
          </cell>
        </row>
        <row r="1972">
          <cell r="A1972">
            <v>3677</v>
          </cell>
          <cell r="B1972">
            <v>19</v>
          </cell>
          <cell r="C1972" t="str">
            <v>VIC</v>
          </cell>
        </row>
        <row r="1973">
          <cell r="A1973">
            <v>3678</v>
          </cell>
          <cell r="B1973">
            <v>19</v>
          </cell>
          <cell r="C1973" t="str">
            <v>VIC</v>
          </cell>
        </row>
        <row r="1974">
          <cell r="A1974">
            <v>3682</v>
          </cell>
          <cell r="B1974">
            <v>19</v>
          </cell>
          <cell r="C1974" t="str">
            <v>VIC</v>
          </cell>
        </row>
        <row r="1975">
          <cell r="A1975">
            <v>3683</v>
          </cell>
          <cell r="B1975">
            <v>19</v>
          </cell>
          <cell r="C1975" t="str">
            <v>VIC</v>
          </cell>
        </row>
        <row r="1976">
          <cell r="A1976">
            <v>3685</v>
          </cell>
          <cell r="B1976">
            <v>19</v>
          </cell>
          <cell r="C1976" t="str">
            <v>VIC</v>
          </cell>
        </row>
        <row r="1977">
          <cell r="A1977">
            <v>3687</v>
          </cell>
          <cell r="B1977">
            <v>19</v>
          </cell>
          <cell r="C1977" t="str">
            <v>VIC</v>
          </cell>
        </row>
        <row r="1978">
          <cell r="A1978">
            <v>3688</v>
          </cell>
          <cell r="B1978">
            <v>19</v>
          </cell>
          <cell r="C1978" t="str">
            <v>VIC</v>
          </cell>
        </row>
        <row r="1979">
          <cell r="A1979">
            <v>3689</v>
          </cell>
          <cell r="B1979">
            <v>19</v>
          </cell>
          <cell r="C1979" t="str">
            <v>VIC</v>
          </cell>
        </row>
        <row r="1980">
          <cell r="A1980">
            <v>3690</v>
          </cell>
          <cell r="B1980">
            <v>19</v>
          </cell>
          <cell r="C1980" t="str">
            <v>VIC</v>
          </cell>
        </row>
        <row r="1981">
          <cell r="A1981">
            <v>3691</v>
          </cell>
          <cell r="B1981">
            <v>19</v>
          </cell>
          <cell r="C1981" t="str">
            <v>VIC</v>
          </cell>
        </row>
        <row r="1982">
          <cell r="A1982">
            <v>3693</v>
          </cell>
          <cell r="B1982">
            <v>19</v>
          </cell>
          <cell r="C1982" t="str">
            <v>VIC</v>
          </cell>
        </row>
        <row r="1983">
          <cell r="A1983">
            <v>3694</v>
          </cell>
          <cell r="B1983">
            <v>19</v>
          </cell>
          <cell r="C1983" t="str">
            <v>VIC</v>
          </cell>
        </row>
        <row r="1984">
          <cell r="A1984">
            <v>3695</v>
          </cell>
          <cell r="B1984">
            <v>19</v>
          </cell>
          <cell r="C1984" t="str">
            <v>VIC</v>
          </cell>
        </row>
        <row r="1985">
          <cell r="A1985">
            <v>3697</v>
          </cell>
          <cell r="B1985">
            <v>19</v>
          </cell>
          <cell r="C1985" t="str">
            <v>VIC</v>
          </cell>
        </row>
        <row r="1986">
          <cell r="A1986">
            <v>3698</v>
          </cell>
          <cell r="B1986">
            <v>19</v>
          </cell>
          <cell r="C1986" t="str">
            <v>VIC</v>
          </cell>
        </row>
        <row r="1987">
          <cell r="A1987">
            <v>3699</v>
          </cell>
          <cell r="B1987">
            <v>19</v>
          </cell>
          <cell r="C1987" t="str">
            <v>VIC</v>
          </cell>
        </row>
        <row r="1988">
          <cell r="A1988">
            <v>3700</v>
          </cell>
          <cell r="B1988">
            <v>19</v>
          </cell>
          <cell r="C1988" t="str">
            <v>VIC</v>
          </cell>
        </row>
        <row r="1989">
          <cell r="A1989">
            <v>3701</v>
          </cell>
          <cell r="B1989">
            <v>19</v>
          </cell>
          <cell r="C1989" t="str">
            <v>VIC</v>
          </cell>
        </row>
        <row r="1990">
          <cell r="A1990">
            <v>3704</v>
          </cell>
          <cell r="B1990">
            <v>19</v>
          </cell>
          <cell r="C1990" t="str">
            <v>VIC</v>
          </cell>
        </row>
        <row r="1991">
          <cell r="A1991">
            <v>3705</v>
          </cell>
          <cell r="B1991">
            <v>19</v>
          </cell>
          <cell r="C1991" t="str">
            <v>VIC</v>
          </cell>
        </row>
        <row r="1992">
          <cell r="A1992">
            <v>3707</v>
          </cell>
          <cell r="B1992">
            <v>19</v>
          </cell>
          <cell r="C1992" t="str">
            <v>VIC</v>
          </cell>
        </row>
        <row r="1993">
          <cell r="A1993">
            <v>3708</v>
          </cell>
          <cell r="B1993">
            <v>19</v>
          </cell>
          <cell r="C1993" t="str">
            <v>VIC</v>
          </cell>
        </row>
        <row r="1994">
          <cell r="A1994">
            <v>3709</v>
          </cell>
          <cell r="B1994">
            <v>19</v>
          </cell>
          <cell r="C1994" t="str">
            <v>VIC</v>
          </cell>
        </row>
        <row r="1995">
          <cell r="A1995">
            <v>3711</v>
          </cell>
          <cell r="B1995">
            <v>17</v>
          </cell>
          <cell r="C1995" t="str">
            <v>VIC</v>
          </cell>
        </row>
        <row r="1996">
          <cell r="A1996">
            <v>3712</v>
          </cell>
          <cell r="B1996">
            <v>17</v>
          </cell>
          <cell r="C1996" t="str">
            <v>VIC</v>
          </cell>
        </row>
        <row r="1997">
          <cell r="A1997">
            <v>3713</v>
          </cell>
          <cell r="B1997">
            <v>17</v>
          </cell>
          <cell r="C1997" t="str">
            <v>VIC</v>
          </cell>
        </row>
        <row r="1998">
          <cell r="A1998">
            <v>3714</v>
          </cell>
          <cell r="B1998">
            <v>17</v>
          </cell>
          <cell r="C1998" t="str">
            <v>VIC</v>
          </cell>
        </row>
        <row r="1999">
          <cell r="A1999">
            <v>3715</v>
          </cell>
          <cell r="B1999">
            <v>17</v>
          </cell>
          <cell r="C1999" t="str">
            <v>VIC</v>
          </cell>
        </row>
        <row r="2000">
          <cell r="A2000">
            <v>3717</v>
          </cell>
          <cell r="B2000">
            <v>17</v>
          </cell>
          <cell r="C2000" t="str">
            <v>VIC</v>
          </cell>
        </row>
        <row r="2001">
          <cell r="A2001">
            <v>3718</v>
          </cell>
          <cell r="B2001">
            <v>17</v>
          </cell>
          <cell r="C2001" t="str">
            <v>VIC</v>
          </cell>
        </row>
        <row r="2002">
          <cell r="A2002">
            <v>3719</v>
          </cell>
          <cell r="B2002">
            <v>17</v>
          </cell>
          <cell r="C2002" t="str">
            <v>VIC</v>
          </cell>
        </row>
        <row r="2003">
          <cell r="A2003">
            <v>3720</v>
          </cell>
          <cell r="B2003">
            <v>17</v>
          </cell>
          <cell r="C2003" t="str">
            <v>VIC</v>
          </cell>
        </row>
        <row r="2004">
          <cell r="A2004">
            <v>3722</v>
          </cell>
          <cell r="B2004">
            <v>19</v>
          </cell>
          <cell r="C2004" t="str">
            <v>VIC</v>
          </cell>
        </row>
        <row r="2005">
          <cell r="A2005">
            <v>3723</v>
          </cell>
          <cell r="B2005">
            <v>19</v>
          </cell>
          <cell r="C2005" t="str">
            <v>VIC</v>
          </cell>
        </row>
        <row r="2006">
          <cell r="A2006">
            <v>3724</v>
          </cell>
          <cell r="B2006">
            <v>19</v>
          </cell>
          <cell r="C2006" t="str">
            <v>VIC</v>
          </cell>
        </row>
        <row r="2007">
          <cell r="A2007">
            <v>3725</v>
          </cell>
          <cell r="B2007">
            <v>16</v>
          </cell>
          <cell r="C2007" t="str">
            <v>VIC</v>
          </cell>
        </row>
        <row r="2008">
          <cell r="A2008">
            <v>3726</v>
          </cell>
          <cell r="B2008">
            <v>16</v>
          </cell>
          <cell r="C2008" t="str">
            <v>VIC</v>
          </cell>
        </row>
        <row r="2009">
          <cell r="A2009">
            <v>3727</v>
          </cell>
          <cell r="B2009">
            <v>16</v>
          </cell>
          <cell r="C2009" t="str">
            <v>VIC</v>
          </cell>
        </row>
        <row r="2010">
          <cell r="A2010">
            <v>3728</v>
          </cell>
          <cell r="B2010">
            <v>16</v>
          </cell>
          <cell r="C2010" t="str">
            <v>VIC</v>
          </cell>
        </row>
        <row r="2011">
          <cell r="A2011">
            <v>3730</v>
          </cell>
          <cell r="B2011">
            <v>16</v>
          </cell>
          <cell r="C2011" t="str">
            <v>VIC</v>
          </cell>
        </row>
        <row r="2012">
          <cell r="A2012">
            <v>3732</v>
          </cell>
          <cell r="B2012">
            <v>19</v>
          </cell>
          <cell r="C2012" t="str">
            <v>VIC</v>
          </cell>
        </row>
        <row r="2013">
          <cell r="A2013">
            <v>3733</v>
          </cell>
          <cell r="B2013">
            <v>19</v>
          </cell>
          <cell r="C2013" t="str">
            <v>VIC</v>
          </cell>
        </row>
        <row r="2014">
          <cell r="A2014">
            <v>3735</v>
          </cell>
          <cell r="B2014">
            <v>19</v>
          </cell>
          <cell r="C2014" t="str">
            <v>VIC</v>
          </cell>
        </row>
        <row r="2015">
          <cell r="A2015">
            <v>3736</v>
          </cell>
          <cell r="B2015">
            <v>19</v>
          </cell>
          <cell r="C2015" t="str">
            <v>VIC</v>
          </cell>
        </row>
        <row r="2016">
          <cell r="A2016">
            <v>3737</v>
          </cell>
          <cell r="B2016">
            <v>19</v>
          </cell>
          <cell r="C2016" t="str">
            <v>VIC</v>
          </cell>
        </row>
        <row r="2017">
          <cell r="A2017">
            <v>3738</v>
          </cell>
          <cell r="B2017">
            <v>19</v>
          </cell>
          <cell r="C2017" t="str">
            <v>VIC</v>
          </cell>
        </row>
        <row r="2018">
          <cell r="A2018">
            <v>3739</v>
          </cell>
          <cell r="B2018">
            <v>19</v>
          </cell>
          <cell r="C2018" t="str">
            <v>VIC</v>
          </cell>
        </row>
        <row r="2019">
          <cell r="A2019">
            <v>3740</v>
          </cell>
          <cell r="B2019">
            <v>19</v>
          </cell>
          <cell r="C2019" t="str">
            <v>VIC</v>
          </cell>
        </row>
        <row r="2020">
          <cell r="A2020">
            <v>3741</v>
          </cell>
          <cell r="B2020">
            <v>19</v>
          </cell>
          <cell r="C2020" t="str">
            <v>VIC</v>
          </cell>
        </row>
        <row r="2021">
          <cell r="A2021">
            <v>3744</v>
          </cell>
          <cell r="B2021">
            <v>19</v>
          </cell>
          <cell r="C2021" t="str">
            <v>VIC</v>
          </cell>
        </row>
        <row r="2022">
          <cell r="A2022">
            <v>3746</v>
          </cell>
          <cell r="B2022">
            <v>19</v>
          </cell>
          <cell r="C2022" t="str">
            <v>VIC</v>
          </cell>
        </row>
        <row r="2023">
          <cell r="A2023">
            <v>3747</v>
          </cell>
          <cell r="B2023">
            <v>19</v>
          </cell>
          <cell r="C2023" t="str">
            <v>VIC</v>
          </cell>
        </row>
        <row r="2024">
          <cell r="A2024">
            <v>3749</v>
          </cell>
          <cell r="B2024">
            <v>19</v>
          </cell>
          <cell r="C2024" t="str">
            <v>VIC</v>
          </cell>
        </row>
        <row r="2025">
          <cell r="A2025">
            <v>3750</v>
          </cell>
          <cell r="B2025">
            <v>18</v>
          </cell>
          <cell r="C2025" t="str">
            <v>VIC</v>
          </cell>
        </row>
        <row r="2026">
          <cell r="A2026">
            <v>3751</v>
          </cell>
          <cell r="B2026">
            <v>17</v>
          </cell>
          <cell r="C2026" t="str">
            <v>VIC</v>
          </cell>
        </row>
        <row r="2027">
          <cell r="A2027">
            <v>3752</v>
          </cell>
          <cell r="B2027">
            <v>18</v>
          </cell>
          <cell r="C2027" t="str">
            <v>VIC</v>
          </cell>
        </row>
        <row r="2028">
          <cell r="A2028">
            <v>3753</v>
          </cell>
          <cell r="B2028">
            <v>17</v>
          </cell>
          <cell r="C2028" t="str">
            <v>VIC</v>
          </cell>
        </row>
        <row r="2029">
          <cell r="A2029">
            <v>3754</v>
          </cell>
          <cell r="B2029">
            <v>18</v>
          </cell>
          <cell r="C2029" t="str">
            <v>VIC</v>
          </cell>
        </row>
        <row r="2030">
          <cell r="A2030">
            <v>3755</v>
          </cell>
          <cell r="B2030">
            <v>18</v>
          </cell>
          <cell r="C2030" t="str">
            <v>VIC</v>
          </cell>
        </row>
        <row r="2031">
          <cell r="A2031">
            <v>3756</v>
          </cell>
          <cell r="B2031">
            <v>17</v>
          </cell>
          <cell r="C2031" t="str">
            <v>VIC</v>
          </cell>
        </row>
        <row r="2032">
          <cell r="A2032">
            <v>3757</v>
          </cell>
          <cell r="B2032">
            <v>17</v>
          </cell>
          <cell r="C2032" t="str">
            <v>VIC</v>
          </cell>
        </row>
        <row r="2033">
          <cell r="A2033">
            <v>3758</v>
          </cell>
          <cell r="B2033">
            <v>17</v>
          </cell>
          <cell r="C2033" t="str">
            <v>VIC</v>
          </cell>
        </row>
        <row r="2034">
          <cell r="A2034">
            <v>3759</v>
          </cell>
          <cell r="B2034">
            <v>18</v>
          </cell>
          <cell r="C2034" t="str">
            <v>VIC</v>
          </cell>
        </row>
        <row r="2035">
          <cell r="A2035">
            <v>3760</v>
          </cell>
          <cell r="B2035">
            <v>18</v>
          </cell>
          <cell r="C2035" t="str">
            <v>VIC</v>
          </cell>
        </row>
        <row r="2036">
          <cell r="A2036">
            <v>3761</v>
          </cell>
          <cell r="B2036">
            <v>18</v>
          </cell>
          <cell r="C2036" t="str">
            <v>VIC</v>
          </cell>
        </row>
        <row r="2037">
          <cell r="A2037">
            <v>3762</v>
          </cell>
          <cell r="B2037">
            <v>18</v>
          </cell>
          <cell r="C2037" t="str">
            <v>VIC</v>
          </cell>
        </row>
        <row r="2038">
          <cell r="A2038">
            <v>3763</v>
          </cell>
          <cell r="B2038">
            <v>18</v>
          </cell>
          <cell r="C2038" t="str">
            <v>VIC</v>
          </cell>
        </row>
        <row r="2039">
          <cell r="A2039">
            <v>3764</v>
          </cell>
          <cell r="B2039">
            <v>17</v>
          </cell>
          <cell r="C2039" t="str">
            <v>VIC</v>
          </cell>
        </row>
        <row r="2040">
          <cell r="A2040">
            <v>3765</v>
          </cell>
          <cell r="B2040">
            <v>18</v>
          </cell>
          <cell r="C2040" t="str">
            <v>VIC</v>
          </cell>
        </row>
        <row r="2041">
          <cell r="A2041">
            <v>3766</v>
          </cell>
          <cell r="B2041">
            <v>18</v>
          </cell>
          <cell r="C2041" t="str">
            <v>VIC</v>
          </cell>
        </row>
        <row r="2042">
          <cell r="A2042">
            <v>3767</v>
          </cell>
          <cell r="B2042">
            <v>18</v>
          </cell>
          <cell r="C2042" t="str">
            <v>VIC</v>
          </cell>
        </row>
        <row r="2043">
          <cell r="A2043">
            <v>3770</v>
          </cell>
          <cell r="B2043">
            <v>18</v>
          </cell>
          <cell r="C2043" t="str">
            <v>VIC</v>
          </cell>
        </row>
        <row r="2044">
          <cell r="A2044">
            <v>3775</v>
          </cell>
          <cell r="B2044">
            <v>18</v>
          </cell>
          <cell r="C2044" t="str">
            <v>VIC</v>
          </cell>
        </row>
        <row r="2045">
          <cell r="A2045">
            <v>3777</v>
          </cell>
          <cell r="B2045">
            <v>18</v>
          </cell>
          <cell r="C2045" t="str">
            <v>VIC</v>
          </cell>
        </row>
        <row r="2046">
          <cell r="A2046">
            <v>3778</v>
          </cell>
          <cell r="B2046">
            <v>18</v>
          </cell>
          <cell r="C2046" t="str">
            <v>VIC</v>
          </cell>
        </row>
        <row r="2047">
          <cell r="A2047">
            <v>3779</v>
          </cell>
          <cell r="B2047">
            <v>18</v>
          </cell>
          <cell r="C2047" t="str">
            <v>VIC</v>
          </cell>
        </row>
        <row r="2048">
          <cell r="A2048">
            <v>3781</v>
          </cell>
          <cell r="B2048">
            <v>18</v>
          </cell>
          <cell r="C2048" t="str">
            <v>VIC</v>
          </cell>
        </row>
        <row r="2049">
          <cell r="A2049">
            <v>3782</v>
          </cell>
          <cell r="B2049">
            <v>18</v>
          </cell>
          <cell r="C2049" t="str">
            <v>VIC</v>
          </cell>
        </row>
        <row r="2050">
          <cell r="A2050">
            <v>3783</v>
          </cell>
          <cell r="B2050">
            <v>18</v>
          </cell>
          <cell r="C2050" t="str">
            <v>VIC</v>
          </cell>
        </row>
        <row r="2051">
          <cell r="A2051">
            <v>3785</v>
          </cell>
          <cell r="B2051">
            <v>18</v>
          </cell>
          <cell r="C2051" t="str">
            <v>VIC</v>
          </cell>
        </row>
        <row r="2052">
          <cell r="A2052">
            <v>3786</v>
          </cell>
          <cell r="B2052">
            <v>18</v>
          </cell>
          <cell r="C2052" t="str">
            <v>VIC</v>
          </cell>
        </row>
        <row r="2053">
          <cell r="A2053">
            <v>3787</v>
          </cell>
          <cell r="B2053">
            <v>18</v>
          </cell>
          <cell r="C2053" t="str">
            <v>VIC</v>
          </cell>
        </row>
        <row r="2054">
          <cell r="A2054">
            <v>3788</v>
          </cell>
          <cell r="B2054">
            <v>18</v>
          </cell>
          <cell r="C2054" t="str">
            <v>VIC</v>
          </cell>
        </row>
        <row r="2055">
          <cell r="A2055">
            <v>3789</v>
          </cell>
          <cell r="B2055">
            <v>18</v>
          </cell>
          <cell r="C2055" t="str">
            <v>VIC</v>
          </cell>
        </row>
        <row r="2056">
          <cell r="A2056">
            <v>3791</v>
          </cell>
          <cell r="B2056">
            <v>18</v>
          </cell>
          <cell r="C2056" t="str">
            <v>VIC</v>
          </cell>
        </row>
        <row r="2057">
          <cell r="A2057">
            <v>3792</v>
          </cell>
          <cell r="B2057">
            <v>18</v>
          </cell>
          <cell r="C2057" t="str">
            <v>VIC</v>
          </cell>
        </row>
        <row r="2058">
          <cell r="A2058">
            <v>3793</v>
          </cell>
          <cell r="B2058">
            <v>18</v>
          </cell>
          <cell r="C2058" t="str">
            <v>VIC</v>
          </cell>
        </row>
        <row r="2059">
          <cell r="A2059">
            <v>3795</v>
          </cell>
          <cell r="B2059">
            <v>18</v>
          </cell>
          <cell r="C2059" t="str">
            <v>VIC</v>
          </cell>
        </row>
        <row r="2060">
          <cell r="A2060">
            <v>3796</v>
          </cell>
          <cell r="B2060">
            <v>18</v>
          </cell>
          <cell r="C2060" t="str">
            <v>VIC</v>
          </cell>
        </row>
        <row r="2061">
          <cell r="A2061">
            <v>3797</v>
          </cell>
          <cell r="B2061">
            <v>18</v>
          </cell>
          <cell r="C2061" t="str">
            <v>VIC</v>
          </cell>
        </row>
        <row r="2062">
          <cell r="A2062">
            <v>3799</v>
          </cell>
          <cell r="B2062">
            <v>18</v>
          </cell>
          <cell r="C2062" t="str">
            <v>VIC</v>
          </cell>
        </row>
        <row r="2063">
          <cell r="A2063">
            <v>3800</v>
          </cell>
          <cell r="B2063">
            <v>18</v>
          </cell>
          <cell r="C2063" t="str">
            <v>VIC</v>
          </cell>
        </row>
        <row r="2064">
          <cell r="A2064">
            <v>3802</v>
          </cell>
          <cell r="B2064">
            <v>18</v>
          </cell>
          <cell r="C2064" t="str">
            <v>VIC</v>
          </cell>
        </row>
        <row r="2065">
          <cell r="A2065">
            <v>3803</v>
          </cell>
          <cell r="B2065">
            <v>18</v>
          </cell>
          <cell r="C2065" t="str">
            <v>VIC</v>
          </cell>
        </row>
        <row r="2066">
          <cell r="A2066">
            <v>3804</v>
          </cell>
          <cell r="B2066">
            <v>18</v>
          </cell>
          <cell r="C2066" t="str">
            <v>VIC</v>
          </cell>
        </row>
        <row r="2067">
          <cell r="A2067">
            <v>3805</v>
          </cell>
          <cell r="B2067">
            <v>18</v>
          </cell>
          <cell r="C2067" t="str">
            <v>VIC</v>
          </cell>
        </row>
        <row r="2068">
          <cell r="A2068">
            <v>3806</v>
          </cell>
          <cell r="B2068">
            <v>18</v>
          </cell>
          <cell r="C2068" t="str">
            <v>VIC</v>
          </cell>
        </row>
        <row r="2069">
          <cell r="A2069">
            <v>3807</v>
          </cell>
          <cell r="B2069">
            <v>18</v>
          </cell>
          <cell r="C2069" t="str">
            <v>VIC</v>
          </cell>
        </row>
        <row r="2070">
          <cell r="A2070">
            <v>3808</v>
          </cell>
          <cell r="B2070">
            <v>18</v>
          </cell>
          <cell r="C2070" t="str">
            <v>VIC</v>
          </cell>
        </row>
        <row r="2071">
          <cell r="A2071">
            <v>3809</v>
          </cell>
          <cell r="B2071">
            <v>18</v>
          </cell>
          <cell r="C2071" t="str">
            <v>VIC</v>
          </cell>
        </row>
        <row r="2072">
          <cell r="A2072">
            <v>3810</v>
          </cell>
          <cell r="B2072">
            <v>18</v>
          </cell>
          <cell r="C2072" t="str">
            <v>VIC</v>
          </cell>
        </row>
        <row r="2073">
          <cell r="A2073">
            <v>3812</v>
          </cell>
          <cell r="B2073">
            <v>18</v>
          </cell>
          <cell r="C2073" t="str">
            <v>VIC</v>
          </cell>
        </row>
        <row r="2074">
          <cell r="A2074">
            <v>3813</v>
          </cell>
          <cell r="B2074">
            <v>18</v>
          </cell>
          <cell r="C2074" t="str">
            <v>VIC</v>
          </cell>
        </row>
        <row r="2075">
          <cell r="A2075">
            <v>3814</v>
          </cell>
          <cell r="B2075">
            <v>18</v>
          </cell>
          <cell r="C2075" t="str">
            <v>VIC</v>
          </cell>
        </row>
        <row r="2076">
          <cell r="A2076">
            <v>3815</v>
          </cell>
          <cell r="B2076">
            <v>18</v>
          </cell>
          <cell r="C2076" t="str">
            <v>VIC</v>
          </cell>
        </row>
        <row r="2077">
          <cell r="A2077">
            <v>3816</v>
          </cell>
          <cell r="B2077">
            <v>18</v>
          </cell>
          <cell r="C2077" t="str">
            <v>VIC</v>
          </cell>
        </row>
        <row r="2078">
          <cell r="A2078">
            <v>3818</v>
          </cell>
          <cell r="B2078">
            <v>18</v>
          </cell>
          <cell r="C2078" t="str">
            <v>VIC</v>
          </cell>
        </row>
        <row r="2079">
          <cell r="A2079">
            <v>3820</v>
          </cell>
          <cell r="B2079">
            <v>20</v>
          </cell>
          <cell r="C2079" t="str">
            <v>VIC</v>
          </cell>
        </row>
        <row r="2080">
          <cell r="A2080">
            <v>3821</v>
          </cell>
          <cell r="B2080">
            <v>20</v>
          </cell>
          <cell r="C2080" t="str">
            <v>VIC</v>
          </cell>
        </row>
        <row r="2081">
          <cell r="A2081">
            <v>3822</v>
          </cell>
          <cell r="B2081">
            <v>20</v>
          </cell>
          <cell r="C2081" t="str">
            <v>VIC</v>
          </cell>
        </row>
        <row r="2082">
          <cell r="A2082">
            <v>3823</v>
          </cell>
          <cell r="B2082">
            <v>20</v>
          </cell>
          <cell r="C2082" t="str">
            <v>VIC</v>
          </cell>
        </row>
        <row r="2083">
          <cell r="A2083">
            <v>3824</v>
          </cell>
          <cell r="B2083">
            <v>20</v>
          </cell>
          <cell r="C2083" t="str">
            <v>VIC</v>
          </cell>
        </row>
        <row r="2084">
          <cell r="A2084">
            <v>3825</v>
          </cell>
          <cell r="B2084">
            <v>20</v>
          </cell>
          <cell r="C2084" t="str">
            <v>VIC</v>
          </cell>
        </row>
        <row r="2085">
          <cell r="A2085">
            <v>3831</v>
          </cell>
          <cell r="B2085">
            <v>20</v>
          </cell>
          <cell r="C2085" t="str">
            <v>VIC</v>
          </cell>
        </row>
        <row r="2086">
          <cell r="A2086">
            <v>3833</v>
          </cell>
          <cell r="B2086">
            <v>20</v>
          </cell>
          <cell r="C2086" t="str">
            <v>VIC</v>
          </cell>
        </row>
        <row r="2087">
          <cell r="A2087">
            <v>3835</v>
          </cell>
          <cell r="B2087">
            <v>20</v>
          </cell>
          <cell r="C2087" t="str">
            <v>VIC</v>
          </cell>
        </row>
        <row r="2088">
          <cell r="A2088">
            <v>3840</v>
          </cell>
          <cell r="B2088">
            <v>20</v>
          </cell>
          <cell r="C2088" t="str">
            <v>VIC</v>
          </cell>
        </row>
        <row r="2089">
          <cell r="A2089">
            <v>3841</v>
          </cell>
          <cell r="B2089">
            <v>20</v>
          </cell>
          <cell r="C2089" t="str">
            <v>VIC</v>
          </cell>
        </row>
        <row r="2090">
          <cell r="A2090">
            <v>3842</v>
          </cell>
          <cell r="B2090">
            <v>20</v>
          </cell>
          <cell r="C2090" t="str">
            <v>VIC</v>
          </cell>
        </row>
        <row r="2091">
          <cell r="A2091">
            <v>3844</v>
          </cell>
          <cell r="B2091">
            <v>20</v>
          </cell>
          <cell r="C2091" t="str">
            <v>VIC</v>
          </cell>
        </row>
        <row r="2092">
          <cell r="A2092">
            <v>3847</v>
          </cell>
          <cell r="B2092">
            <v>20</v>
          </cell>
          <cell r="C2092" t="str">
            <v>VIC</v>
          </cell>
        </row>
        <row r="2093">
          <cell r="A2093">
            <v>3850</v>
          </cell>
          <cell r="B2093">
            <v>20</v>
          </cell>
          <cell r="C2093" t="str">
            <v>VIC</v>
          </cell>
        </row>
        <row r="2094">
          <cell r="A2094">
            <v>3851</v>
          </cell>
          <cell r="B2094">
            <v>20</v>
          </cell>
          <cell r="C2094" t="str">
            <v>VIC</v>
          </cell>
        </row>
        <row r="2095">
          <cell r="A2095">
            <v>3852</v>
          </cell>
          <cell r="B2095">
            <v>20</v>
          </cell>
          <cell r="C2095" t="str">
            <v>VIC</v>
          </cell>
        </row>
        <row r="2096">
          <cell r="A2096">
            <v>3853</v>
          </cell>
          <cell r="B2096">
            <v>20</v>
          </cell>
          <cell r="C2096" t="str">
            <v>VIC</v>
          </cell>
        </row>
        <row r="2097">
          <cell r="A2097">
            <v>3854</v>
          </cell>
          <cell r="B2097">
            <v>20</v>
          </cell>
          <cell r="C2097" t="str">
            <v>VIC</v>
          </cell>
        </row>
        <row r="2098">
          <cell r="A2098">
            <v>3856</v>
          </cell>
          <cell r="B2098">
            <v>20</v>
          </cell>
          <cell r="C2098" t="str">
            <v>VIC</v>
          </cell>
        </row>
        <row r="2099">
          <cell r="A2099">
            <v>3857</v>
          </cell>
          <cell r="B2099">
            <v>20</v>
          </cell>
          <cell r="C2099" t="str">
            <v>VIC</v>
          </cell>
        </row>
        <row r="2100">
          <cell r="A2100">
            <v>3858</v>
          </cell>
          <cell r="B2100">
            <v>20</v>
          </cell>
          <cell r="C2100" t="str">
            <v>VIC</v>
          </cell>
        </row>
        <row r="2101">
          <cell r="A2101">
            <v>3859</v>
          </cell>
          <cell r="B2101">
            <v>20</v>
          </cell>
          <cell r="C2101" t="str">
            <v>VIC</v>
          </cell>
        </row>
        <row r="2102">
          <cell r="A2102">
            <v>3860</v>
          </cell>
          <cell r="B2102">
            <v>20</v>
          </cell>
          <cell r="C2102" t="str">
            <v>VIC</v>
          </cell>
        </row>
        <row r="2103">
          <cell r="A2103">
            <v>3862</v>
          </cell>
          <cell r="B2103">
            <v>21</v>
          </cell>
          <cell r="C2103" t="str">
            <v>VIC</v>
          </cell>
        </row>
        <row r="2104">
          <cell r="A2104">
            <v>3864</v>
          </cell>
          <cell r="B2104">
            <v>20</v>
          </cell>
          <cell r="C2104" t="str">
            <v>VIC</v>
          </cell>
        </row>
        <row r="2105">
          <cell r="A2105">
            <v>3865</v>
          </cell>
          <cell r="B2105">
            <v>21</v>
          </cell>
          <cell r="C2105" t="str">
            <v>VIC</v>
          </cell>
        </row>
        <row r="2106">
          <cell r="A2106">
            <v>3869</v>
          </cell>
          <cell r="B2106">
            <v>20</v>
          </cell>
          <cell r="C2106" t="str">
            <v>VIC</v>
          </cell>
        </row>
        <row r="2107">
          <cell r="A2107">
            <v>3870</v>
          </cell>
          <cell r="B2107">
            <v>20</v>
          </cell>
          <cell r="C2107" t="str">
            <v>VIC</v>
          </cell>
        </row>
        <row r="2108">
          <cell r="A2108">
            <v>3871</v>
          </cell>
          <cell r="B2108">
            <v>20</v>
          </cell>
          <cell r="C2108" t="str">
            <v>VIC</v>
          </cell>
        </row>
        <row r="2109">
          <cell r="A2109">
            <v>3873</v>
          </cell>
          <cell r="B2109">
            <v>20</v>
          </cell>
          <cell r="C2109" t="str">
            <v>VIC</v>
          </cell>
        </row>
        <row r="2110">
          <cell r="A2110">
            <v>3874</v>
          </cell>
          <cell r="B2110">
            <v>20</v>
          </cell>
          <cell r="C2110" t="str">
            <v>VIC</v>
          </cell>
        </row>
        <row r="2111">
          <cell r="A2111">
            <v>3875</v>
          </cell>
          <cell r="B2111">
            <v>21</v>
          </cell>
          <cell r="C2111" t="str">
            <v>VIC</v>
          </cell>
        </row>
        <row r="2112">
          <cell r="A2112">
            <v>3878</v>
          </cell>
          <cell r="B2112">
            <v>21</v>
          </cell>
          <cell r="C2112" t="str">
            <v>VIC</v>
          </cell>
        </row>
        <row r="2113">
          <cell r="A2113">
            <v>3880</v>
          </cell>
          <cell r="B2113">
            <v>21</v>
          </cell>
          <cell r="C2113" t="str">
            <v>VIC</v>
          </cell>
        </row>
        <row r="2114">
          <cell r="A2114">
            <v>3882</v>
          </cell>
          <cell r="B2114">
            <v>21</v>
          </cell>
          <cell r="C2114" t="str">
            <v>VIC</v>
          </cell>
        </row>
        <row r="2115">
          <cell r="A2115">
            <v>3885</v>
          </cell>
          <cell r="B2115">
            <v>21</v>
          </cell>
          <cell r="C2115" t="str">
            <v>VIC</v>
          </cell>
        </row>
        <row r="2116">
          <cell r="A2116">
            <v>3886</v>
          </cell>
          <cell r="B2116">
            <v>21</v>
          </cell>
          <cell r="C2116" t="str">
            <v>VIC</v>
          </cell>
        </row>
        <row r="2117">
          <cell r="A2117">
            <v>3887</v>
          </cell>
          <cell r="B2117">
            <v>21</v>
          </cell>
          <cell r="C2117" t="str">
            <v>VIC</v>
          </cell>
        </row>
        <row r="2118">
          <cell r="A2118">
            <v>3888</v>
          </cell>
          <cell r="B2118">
            <v>21</v>
          </cell>
          <cell r="C2118" t="str">
            <v>VIC</v>
          </cell>
        </row>
        <row r="2119">
          <cell r="A2119">
            <v>3889</v>
          </cell>
          <cell r="B2119">
            <v>21</v>
          </cell>
          <cell r="C2119" t="str">
            <v>VIC</v>
          </cell>
        </row>
        <row r="2120">
          <cell r="A2120">
            <v>3890</v>
          </cell>
          <cell r="B2120">
            <v>21</v>
          </cell>
          <cell r="C2120" t="str">
            <v>VIC</v>
          </cell>
        </row>
        <row r="2121">
          <cell r="A2121">
            <v>3891</v>
          </cell>
          <cell r="B2121">
            <v>21</v>
          </cell>
          <cell r="C2121" t="str">
            <v>VIC</v>
          </cell>
        </row>
        <row r="2122">
          <cell r="A2122">
            <v>3892</v>
          </cell>
          <cell r="B2122">
            <v>21</v>
          </cell>
          <cell r="C2122" t="str">
            <v>VIC</v>
          </cell>
        </row>
        <row r="2123">
          <cell r="A2123">
            <v>3893</v>
          </cell>
          <cell r="B2123">
            <v>21</v>
          </cell>
          <cell r="C2123" t="str">
            <v>VIC</v>
          </cell>
        </row>
        <row r="2124">
          <cell r="A2124">
            <v>3895</v>
          </cell>
          <cell r="B2124">
            <v>21</v>
          </cell>
          <cell r="C2124" t="str">
            <v>VIC</v>
          </cell>
        </row>
        <row r="2125">
          <cell r="A2125">
            <v>3896</v>
          </cell>
          <cell r="B2125">
            <v>21</v>
          </cell>
          <cell r="C2125" t="str">
            <v>VIC</v>
          </cell>
        </row>
        <row r="2126">
          <cell r="A2126">
            <v>3898</v>
          </cell>
          <cell r="B2126">
            <v>19</v>
          </cell>
          <cell r="C2126" t="str">
            <v>VIC</v>
          </cell>
        </row>
        <row r="2127">
          <cell r="A2127">
            <v>3900</v>
          </cell>
          <cell r="B2127">
            <v>19</v>
          </cell>
          <cell r="C2127" t="str">
            <v>VIC</v>
          </cell>
        </row>
        <row r="2128">
          <cell r="A2128">
            <v>3902</v>
          </cell>
          <cell r="B2128">
            <v>21</v>
          </cell>
          <cell r="C2128" t="str">
            <v>VIC</v>
          </cell>
        </row>
        <row r="2129">
          <cell r="A2129">
            <v>3903</v>
          </cell>
          <cell r="B2129">
            <v>21</v>
          </cell>
          <cell r="C2129" t="str">
            <v>VIC</v>
          </cell>
        </row>
        <row r="2130">
          <cell r="A2130">
            <v>3904</v>
          </cell>
          <cell r="B2130">
            <v>21</v>
          </cell>
          <cell r="C2130" t="str">
            <v>VIC</v>
          </cell>
        </row>
        <row r="2131">
          <cell r="A2131">
            <v>3909</v>
          </cell>
          <cell r="B2131">
            <v>21</v>
          </cell>
          <cell r="C2131" t="str">
            <v>VIC</v>
          </cell>
        </row>
        <row r="2132">
          <cell r="A2132">
            <v>3910</v>
          </cell>
          <cell r="B2132">
            <v>18</v>
          </cell>
          <cell r="C2132" t="str">
            <v>VIC</v>
          </cell>
        </row>
        <row r="2133">
          <cell r="A2133">
            <v>3911</v>
          </cell>
          <cell r="B2133">
            <v>18</v>
          </cell>
          <cell r="C2133" t="str">
            <v>VIC</v>
          </cell>
        </row>
        <row r="2134">
          <cell r="A2134">
            <v>3912</v>
          </cell>
          <cell r="B2134">
            <v>18</v>
          </cell>
          <cell r="C2134" t="str">
            <v>VIC</v>
          </cell>
        </row>
        <row r="2135">
          <cell r="A2135">
            <v>3913</v>
          </cell>
          <cell r="B2135">
            <v>18</v>
          </cell>
          <cell r="C2135" t="str">
            <v>VIC</v>
          </cell>
        </row>
        <row r="2136">
          <cell r="A2136">
            <v>3915</v>
          </cell>
          <cell r="B2136">
            <v>18</v>
          </cell>
          <cell r="C2136" t="str">
            <v>VIC</v>
          </cell>
        </row>
        <row r="2137">
          <cell r="A2137">
            <v>3916</v>
          </cell>
          <cell r="B2137">
            <v>18</v>
          </cell>
          <cell r="C2137" t="str">
            <v>VIC</v>
          </cell>
        </row>
        <row r="2138">
          <cell r="A2138">
            <v>3918</v>
          </cell>
          <cell r="B2138">
            <v>18</v>
          </cell>
          <cell r="C2138" t="str">
            <v>VIC</v>
          </cell>
        </row>
        <row r="2139">
          <cell r="A2139">
            <v>3919</v>
          </cell>
          <cell r="B2139">
            <v>18</v>
          </cell>
          <cell r="C2139" t="str">
            <v>VIC</v>
          </cell>
        </row>
        <row r="2140">
          <cell r="A2140">
            <v>3920</v>
          </cell>
          <cell r="B2140">
            <v>18</v>
          </cell>
          <cell r="C2140" t="str">
            <v>VIC</v>
          </cell>
        </row>
        <row r="2141">
          <cell r="A2141">
            <v>3921</v>
          </cell>
          <cell r="B2141">
            <v>18</v>
          </cell>
          <cell r="C2141" t="str">
            <v>VIC</v>
          </cell>
        </row>
        <row r="2142">
          <cell r="A2142">
            <v>3922</v>
          </cell>
          <cell r="B2142">
            <v>18</v>
          </cell>
          <cell r="C2142" t="str">
            <v>VIC</v>
          </cell>
        </row>
        <row r="2143">
          <cell r="A2143">
            <v>3923</v>
          </cell>
          <cell r="B2143">
            <v>18</v>
          </cell>
          <cell r="C2143" t="str">
            <v>VIC</v>
          </cell>
        </row>
        <row r="2144">
          <cell r="A2144">
            <v>3925</v>
          </cell>
          <cell r="B2144">
            <v>18</v>
          </cell>
          <cell r="C2144" t="str">
            <v>VIC</v>
          </cell>
        </row>
        <row r="2145">
          <cell r="A2145">
            <v>3926</v>
          </cell>
          <cell r="B2145">
            <v>18</v>
          </cell>
          <cell r="C2145" t="str">
            <v>VIC</v>
          </cell>
        </row>
        <row r="2146">
          <cell r="A2146">
            <v>3927</v>
          </cell>
          <cell r="B2146">
            <v>18</v>
          </cell>
          <cell r="C2146" t="str">
            <v>VIC</v>
          </cell>
        </row>
        <row r="2147">
          <cell r="A2147">
            <v>3928</v>
          </cell>
          <cell r="B2147">
            <v>18</v>
          </cell>
          <cell r="C2147" t="str">
            <v>VIC</v>
          </cell>
        </row>
        <row r="2148">
          <cell r="A2148">
            <v>3929</v>
          </cell>
          <cell r="B2148">
            <v>18</v>
          </cell>
          <cell r="C2148" t="str">
            <v>VIC</v>
          </cell>
        </row>
        <row r="2149">
          <cell r="A2149">
            <v>3930</v>
          </cell>
          <cell r="B2149">
            <v>18</v>
          </cell>
          <cell r="C2149" t="str">
            <v>VIC</v>
          </cell>
        </row>
        <row r="2150">
          <cell r="A2150">
            <v>3931</v>
          </cell>
          <cell r="B2150">
            <v>18</v>
          </cell>
          <cell r="C2150" t="str">
            <v>VIC</v>
          </cell>
        </row>
        <row r="2151">
          <cell r="A2151">
            <v>3933</v>
          </cell>
          <cell r="B2151">
            <v>18</v>
          </cell>
          <cell r="C2151" t="str">
            <v>VIC</v>
          </cell>
        </row>
        <row r="2152">
          <cell r="A2152">
            <v>3934</v>
          </cell>
          <cell r="B2152">
            <v>18</v>
          </cell>
          <cell r="C2152" t="str">
            <v>VIC</v>
          </cell>
        </row>
        <row r="2153">
          <cell r="A2153">
            <v>3936</v>
          </cell>
          <cell r="B2153">
            <v>18</v>
          </cell>
          <cell r="C2153" t="str">
            <v>VIC</v>
          </cell>
        </row>
        <row r="2154">
          <cell r="A2154">
            <v>3937</v>
          </cell>
          <cell r="B2154">
            <v>18</v>
          </cell>
          <cell r="C2154" t="str">
            <v>VIC</v>
          </cell>
        </row>
        <row r="2155">
          <cell r="A2155">
            <v>3938</v>
          </cell>
          <cell r="B2155">
            <v>18</v>
          </cell>
          <cell r="C2155" t="str">
            <v>VIC</v>
          </cell>
        </row>
        <row r="2156">
          <cell r="A2156">
            <v>3939</v>
          </cell>
          <cell r="B2156">
            <v>18</v>
          </cell>
          <cell r="C2156" t="str">
            <v>VIC</v>
          </cell>
        </row>
        <row r="2157">
          <cell r="A2157">
            <v>3940</v>
          </cell>
          <cell r="B2157">
            <v>18</v>
          </cell>
          <cell r="C2157" t="str">
            <v>VIC</v>
          </cell>
        </row>
        <row r="2158">
          <cell r="A2158">
            <v>3941</v>
          </cell>
          <cell r="B2158">
            <v>18</v>
          </cell>
          <cell r="C2158" t="str">
            <v>VIC</v>
          </cell>
        </row>
        <row r="2159">
          <cell r="A2159">
            <v>3942</v>
          </cell>
          <cell r="B2159">
            <v>18</v>
          </cell>
          <cell r="C2159" t="str">
            <v>VIC</v>
          </cell>
        </row>
        <row r="2160">
          <cell r="A2160">
            <v>3943</v>
          </cell>
          <cell r="B2160">
            <v>18</v>
          </cell>
          <cell r="C2160" t="str">
            <v>VIC</v>
          </cell>
        </row>
        <row r="2161">
          <cell r="A2161">
            <v>3944</v>
          </cell>
          <cell r="B2161">
            <v>18</v>
          </cell>
          <cell r="C2161" t="str">
            <v>VIC</v>
          </cell>
        </row>
        <row r="2162">
          <cell r="A2162">
            <v>3945</v>
          </cell>
          <cell r="B2162">
            <v>18</v>
          </cell>
          <cell r="C2162" t="str">
            <v>VIC</v>
          </cell>
        </row>
        <row r="2163">
          <cell r="A2163">
            <v>3946</v>
          </cell>
          <cell r="B2163">
            <v>18</v>
          </cell>
          <cell r="C2163" t="str">
            <v>VIC</v>
          </cell>
        </row>
        <row r="2164">
          <cell r="A2164">
            <v>3950</v>
          </cell>
          <cell r="B2164">
            <v>18</v>
          </cell>
          <cell r="C2164" t="str">
            <v>VIC</v>
          </cell>
        </row>
        <row r="2165">
          <cell r="A2165">
            <v>3951</v>
          </cell>
          <cell r="B2165">
            <v>18</v>
          </cell>
          <cell r="C2165" t="str">
            <v>VIC</v>
          </cell>
        </row>
        <row r="2166">
          <cell r="A2166">
            <v>3953</v>
          </cell>
          <cell r="B2166">
            <v>20</v>
          </cell>
          <cell r="C2166" t="str">
            <v>VIC</v>
          </cell>
        </row>
        <row r="2167">
          <cell r="A2167">
            <v>3954</v>
          </cell>
          <cell r="B2167">
            <v>20</v>
          </cell>
          <cell r="C2167" t="str">
            <v>VIC</v>
          </cell>
        </row>
        <row r="2168">
          <cell r="A2168">
            <v>3956</v>
          </cell>
          <cell r="B2168">
            <v>20</v>
          </cell>
          <cell r="C2168" t="str">
            <v>VIC</v>
          </cell>
        </row>
        <row r="2169">
          <cell r="A2169">
            <v>3957</v>
          </cell>
          <cell r="B2169">
            <v>20</v>
          </cell>
          <cell r="C2169" t="str">
            <v>VIC</v>
          </cell>
        </row>
        <row r="2170">
          <cell r="A2170">
            <v>3958</v>
          </cell>
          <cell r="B2170">
            <v>20</v>
          </cell>
          <cell r="C2170" t="str">
            <v>VIC</v>
          </cell>
        </row>
        <row r="2171">
          <cell r="A2171">
            <v>3959</v>
          </cell>
          <cell r="B2171">
            <v>20</v>
          </cell>
          <cell r="C2171" t="str">
            <v>VIC</v>
          </cell>
        </row>
        <row r="2172">
          <cell r="A2172">
            <v>3960</v>
          </cell>
          <cell r="B2172">
            <v>20</v>
          </cell>
          <cell r="C2172" t="str">
            <v>VIC</v>
          </cell>
        </row>
        <row r="2173">
          <cell r="A2173">
            <v>3962</v>
          </cell>
          <cell r="B2173">
            <v>20</v>
          </cell>
          <cell r="C2173" t="str">
            <v>VIC</v>
          </cell>
        </row>
        <row r="2174">
          <cell r="A2174">
            <v>3964</v>
          </cell>
          <cell r="B2174">
            <v>20</v>
          </cell>
          <cell r="C2174" t="str">
            <v>VIC</v>
          </cell>
        </row>
        <row r="2175">
          <cell r="A2175">
            <v>3965</v>
          </cell>
          <cell r="B2175">
            <v>20</v>
          </cell>
          <cell r="C2175" t="str">
            <v>VIC</v>
          </cell>
        </row>
        <row r="2176">
          <cell r="A2176">
            <v>3966</v>
          </cell>
          <cell r="B2176">
            <v>20</v>
          </cell>
          <cell r="C2176" t="str">
            <v>VIC</v>
          </cell>
        </row>
        <row r="2177">
          <cell r="A2177">
            <v>3967</v>
          </cell>
          <cell r="B2177">
            <v>20</v>
          </cell>
          <cell r="C2177" t="str">
            <v>VIC</v>
          </cell>
        </row>
        <row r="2178">
          <cell r="A2178">
            <v>3971</v>
          </cell>
          <cell r="B2178">
            <v>20</v>
          </cell>
          <cell r="C2178" t="str">
            <v>VIC</v>
          </cell>
        </row>
        <row r="2179">
          <cell r="A2179">
            <v>3975</v>
          </cell>
          <cell r="B2179">
            <v>18</v>
          </cell>
          <cell r="C2179" t="str">
            <v>VIC</v>
          </cell>
        </row>
        <row r="2180">
          <cell r="A2180">
            <v>3976</v>
          </cell>
          <cell r="B2180">
            <v>18</v>
          </cell>
          <cell r="C2180" t="str">
            <v>VIC</v>
          </cell>
        </row>
        <row r="2181">
          <cell r="A2181">
            <v>3977</v>
          </cell>
          <cell r="B2181">
            <v>18</v>
          </cell>
          <cell r="C2181" t="str">
            <v>VIC</v>
          </cell>
        </row>
        <row r="2182">
          <cell r="A2182">
            <v>3978</v>
          </cell>
          <cell r="B2182">
            <v>18</v>
          </cell>
          <cell r="C2182" t="str">
            <v>VIC</v>
          </cell>
        </row>
        <row r="2183">
          <cell r="A2183">
            <v>3979</v>
          </cell>
          <cell r="B2183">
            <v>18</v>
          </cell>
          <cell r="C2183" t="str">
            <v>VIC</v>
          </cell>
        </row>
        <row r="2184">
          <cell r="A2184">
            <v>3980</v>
          </cell>
          <cell r="B2184">
            <v>18</v>
          </cell>
          <cell r="C2184" t="str">
            <v>VIC</v>
          </cell>
        </row>
        <row r="2185">
          <cell r="A2185">
            <v>3981</v>
          </cell>
          <cell r="B2185">
            <v>18</v>
          </cell>
          <cell r="C2185" t="str">
            <v>VIC</v>
          </cell>
        </row>
        <row r="2186">
          <cell r="A2186">
            <v>3984</v>
          </cell>
          <cell r="B2186">
            <v>18</v>
          </cell>
          <cell r="C2186" t="str">
            <v>VIC</v>
          </cell>
        </row>
        <row r="2187">
          <cell r="A2187">
            <v>3987</v>
          </cell>
          <cell r="B2187">
            <v>18</v>
          </cell>
          <cell r="C2187" t="str">
            <v>VIC</v>
          </cell>
        </row>
        <row r="2188">
          <cell r="A2188">
            <v>3988</v>
          </cell>
          <cell r="B2188">
            <v>18</v>
          </cell>
          <cell r="C2188" t="str">
            <v>VIC</v>
          </cell>
        </row>
        <row r="2189">
          <cell r="A2189">
            <v>3989</v>
          </cell>
          <cell r="B2189">
            <v>18</v>
          </cell>
          <cell r="C2189" t="str">
            <v>VIC</v>
          </cell>
        </row>
        <row r="2190">
          <cell r="A2190">
            <v>3990</v>
          </cell>
          <cell r="B2190">
            <v>18</v>
          </cell>
          <cell r="C2190" t="str">
            <v>VIC</v>
          </cell>
        </row>
        <row r="2191">
          <cell r="A2191">
            <v>3991</v>
          </cell>
          <cell r="B2191">
            <v>18</v>
          </cell>
          <cell r="C2191" t="str">
            <v>VIC</v>
          </cell>
        </row>
        <row r="2192">
          <cell r="A2192">
            <v>3992</v>
          </cell>
          <cell r="B2192">
            <v>18</v>
          </cell>
          <cell r="C2192" t="str">
            <v>VIC</v>
          </cell>
        </row>
        <row r="2193">
          <cell r="A2193">
            <v>3995</v>
          </cell>
          <cell r="B2193">
            <v>18</v>
          </cell>
          <cell r="C2193" t="str">
            <v>VIC</v>
          </cell>
        </row>
        <row r="2194">
          <cell r="A2194">
            <v>3996</v>
          </cell>
          <cell r="B2194">
            <v>18</v>
          </cell>
          <cell r="C2194" t="str">
            <v>VIC</v>
          </cell>
        </row>
        <row r="2195">
          <cell r="A2195">
            <v>4000</v>
          </cell>
          <cell r="B2195">
            <v>51</v>
          </cell>
          <cell r="C2195" t="str">
            <v>QLD</v>
          </cell>
        </row>
        <row r="2196">
          <cell r="A2196">
            <v>4001</v>
          </cell>
          <cell r="B2196">
            <v>51</v>
          </cell>
          <cell r="C2196" t="str">
            <v>QLD</v>
          </cell>
        </row>
        <row r="2197">
          <cell r="A2197">
            <v>4002</v>
          </cell>
          <cell r="B2197">
            <v>51</v>
          </cell>
          <cell r="C2197" t="str">
            <v>QLD</v>
          </cell>
        </row>
        <row r="2198">
          <cell r="A2198">
            <v>4003</v>
          </cell>
          <cell r="B2198">
            <v>51</v>
          </cell>
          <cell r="C2198" t="str">
            <v>QLD</v>
          </cell>
        </row>
        <row r="2199">
          <cell r="A2199">
            <v>4004</v>
          </cell>
          <cell r="B2199">
            <v>51</v>
          </cell>
          <cell r="C2199" t="str">
            <v>QLD</v>
          </cell>
        </row>
        <row r="2200">
          <cell r="A2200">
            <v>4005</v>
          </cell>
          <cell r="B2200">
            <v>51</v>
          </cell>
          <cell r="C2200" t="str">
            <v>QLD</v>
          </cell>
        </row>
        <row r="2201">
          <cell r="A2201">
            <v>4006</v>
          </cell>
          <cell r="B2201">
            <v>51</v>
          </cell>
          <cell r="C2201" t="str">
            <v>QLD</v>
          </cell>
        </row>
        <row r="2202">
          <cell r="A2202">
            <v>4007</v>
          </cell>
          <cell r="B2202">
            <v>51</v>
          </cell>
          <cell r="C2202" t="str">
            <v>QLD</v>
          </cell>
        </row>
        <row r="2203">
          <cell r="A2203">
            <v>4008</v>
          </cell>
          <cell r="B2203">
            <v>51</v>
          </cell>
          <cell r="C2203" t="str">
            <v>QLD</v>
          </cell>
        </row>
        <row r="2204">
          <cell r="A2204">
            <v>4009</v>
          </cell>
          <cell r="B2204">
            <v>51</v>
          </cell>
          <cell r="C2204" t="str">
            <v>QLD</v>
          </cell>
        </row>
        <row r="2205">
          <cell r="A2205">
            <v>4010</v>
          </cell>
          <cell r="B2205">
            <v>51</v>
          </cell>
          <cell r="C2205" t="str">
            <v>QLD</v>
          </cell>
        </row>
        <row r="2206">
          <cell r="A2206">
            <v>4011</v>
          </cell>
          <cell r="B2206">
            <v>51</v>
          </cell>
          <cell r="C2206" t="str">
            <v>QLD</v>
          </cell>
        </row>
        <row r="2207">
          <cell r="A2207">
            <v>4012</v>
          </cell>
          <cell r="B2207">
            <v>51</v>
          </cell>
          <cell r="C2207" t="str">
            <v>QLD</v>
          </cell>
        </row>
        <row r="2208">
          <cell r="A2208">
            <v>4013</v>
          </cell>
          <cell r="B2208">
            <v>51</v>
          </cell>
          <cell r="C2208" t="str">
            <v>QLD</v>
          </cell>
        </row>
        <row r="2209">
          <cell r="A2209">
            <v>4014</v>
          </cell>
          <cell r="B2209">
            <v>51</v>
          </cell>
          <cell r="C2209" t="str">
            <v>QLD</v>
          </cell>
        </row>
        <row r="2210">
          <cell r="A2210">
            <v>4017</v>
          </cell>
          <cell r="B2210">
            <v>51</v>
          </cell>
          <cell r="C2210" t="str">
            <v>QLD</v>
          </cell>
        </row>
        <row r="2211">
          <cell r="A2211">
            <v>4018</v>
          </cell>
          <cell r="B2211">
            <v>51</v>
          </cell>
          <cell r="C2211" t="str">
            <v>QLD</v>
          </cell>
        </row>
        <row r="2212">
          <cell r="A2212">
            <v>4019</v>
          </cell>
          <cell r="B2212">
            <v>51</v>
          </cell>
          <cell r="C2212" t="str">
            <v>QLD</v>
          </cell>
        </row>
        <row r="2213">
          <cell r="A2213">
            <v>4020</v>
          </cell>
          <cell r="B2213">
            <v>51</v>
          </cell>
          <cell r="C2213" t="str">
            <v>QLD</v>
          </cell>
        </row>
        <row r="2214">
          <cell r="A2214">
            <v>4021</v>
          </cell>
          <cell r="B2214">
            <v>51</v>
          </cell>
          <cell r="C2214" t="str">
            <v>QLD</v>
          </cell>
        </row>
        <row r="2215">
          <cell r="A2215">
            <v>4022</v>
          </cell>
          <cell r="B2215">
            <v>51</v>
          </cell>
          <cell r="C2215" t="str">
            <v>QLD</v>
          </cell>
        </row>
        <row r="2216">
          <cell r="A2216">
            <v>4025</v>
          </cell>
          <cell r="B2216">
            <v>51</v>
          </cell>
          <cell r="C2216" t="str">
            <v>QLD</v>
          </cell>
        </row>
        <row r="2217">
          <cell r="A2217">
            <v>4029</v>
          </cell>
          <cell r="B2217">
            <v>51</v>
          </cell>
          <cell r="C2217" t="str">
            <v>QLD</v>
          </cell>
        </row>
        <row r="2218">
          <cell r="A2218">
            <v>4030</v>
          </cell>
          <cell r="B2218">
            <v>51</v>
          </cell>
          <cell r="C2218" t="str">
            <v>QLD</v>
          </cell>
        </row>
        <row r="2219">
          <cell r="A2219">
            <v>4031</v>
          </cell>
          <cell r="B2219">
            <v>51</v>
          </cell>
          <cell r="C2219" t="str">
            <v>QLD</v>
          </cell>
        </row>
        <row r="2220">
          <cell r="A2220">
            <v>4032</v>
          </cell>
          <cell r="B2220">
            <v>51</v>
          </cell>
          <cell r="C2220" t="str">
            <v>QLD</v>
          </cell>
        </row>
        <row r="2221">
          <cell r="A2221">
            <v>4034</v>
          </cell>
          <cell r="B2221">
            <v>51</v>
          </cell>
          <cell r="C2221" t="str">
            <v>QLD</v>
          </cell>
        </row>
        <row r="2222">
          <cell r="A2222">
            <v>4035</v>
          </cell>
          <cell r="B2222">
            <v>51</v>
          </cell>
          <cell r="C2222" t="str">
            <v>QLD</v>
          </cell>
        </row>
        <row r="2223">
          <cell r="A2223">
            <v>4036</v>
          </cell>
          <cell r="B2223">
            <v>51</v>
          </cell>
          <cell r="C2223" t="str">
            <v>QLD</v>
          </cell>
        </row>
        <row r="2224">
          <cell r="A2224">
            <v>4037</v>
          </cell>
          <cell r="B2224">
            <v>51</v>
          </cell>
          <cell r="C2224" t="str">
            <v>QLD</v>
          </cell>
        </row>
        <row r="2225">
          <cell r="A2225">
            <v>4051</v>
          </cell>
          <cell r="B2225">
            <v>51</v>
          </cell>
          <cell r="C2225" t="str">
            <v>QLD</v>
          </cell>
        </row>
        <row r="2226">
          <cell r="A2226">
            <v>4052</v>
          </cell>
          <cell r="B2226">
            <v>51</v>
          </cell>
          <cell r="C2226" t="str">
            <v>QLD</v>
          </cell>
        </row>
        <row r="2227">
          <cell r="A2227">
            <v>4053</v>
          </cell>
          <cell r="B2227">
            <v>51</v>
          </cell>
          <cell r="C2227" t="str">
            <v>QLD</v>
          </cell>
        </row>
        <row r="2228">
          <cell r="A2228">
            <v>4054</v>
          </cell>
          <cell r="B2228">
            <v>51</v>
          </cell>
          <cell r="C2228" t="str">
            <v>QLD</v>
          </cell>
        </row>
        <row r="2229">
          <cell r="A2229">
            <v>4055</v>
          </cell>
          <cell r="B2229">
            <v>51</v>
          </cell>
          <cell r="C2229" t="str">
            <v>QLD</v>
          </cell>
        </row>
        <row r="2230">
          <cell r="A2230">
            <v>4059</v>
          </cell>
          <cell r="B2230">
            <v>51</v>
          </cell>
          <cell r="C2230" t="str">
            <v>QLD</v>
          </cell>
        </row>
        <row r="2231">
          <cell r="A2231">
            <v>4060</v>
          </cell>
          <cell r="B2231">
            <v>51</v>
          </cell>
          <cell r="C2231" t="str">
            <v>QLD</v>
          </cell>
        </row>
        <row r="2232">
          <cell r="A2232">
            <v>4061</v>
          </cell>
          <cell r="B2232">
            <v>51</v>
          </cell>
          <cell r="C2232" t="str">
            <v>QLD</v>
          </cell>
        </row>
        <row r="2233">
          <cell r="A2233">
            <v>4064</v>
          </cell>
          <cell r="B2233">
            <v>51</v>
          </cell>
          <cell r="C2233" t="str">
            <v>QLD</v>
          </cell>
        </row>
        <row r="2234">
          <cell r="A2234">
            <v>4065</v>
          </cell>
          <cell r="B2234">
            <v>51</v>
          </cell>
          <cell r="C2234" t="str">
            <v>QLD</v>
          </cell>
        </row>
        <row r="2235">
          <cell r="A2235">
            <v>4066</v>
          </cell>
          <cell r="B2235">
            <v>51</v>
          </cell>
          <cell r="C2235" t="str">
            <v>QLD</v>
          </cell>
        </row>
        <row r="2236">
          <cell r="A2236">
            <v>4067</v>
          </cell>
          <cell r="B2236">
            <v>51</v>
          </cell>
          <cell r="C2236" t="str">
            <v>QLD</v>
          </cell>
        </row>
        <row r="2237">
          <cell r="A2237">
            <v>4068</v>
          </cell>
          <cell r="B2237">
            <v>51</v>
          </cell>
          <cell r="C2237" t="str">
            <v>QLD</v>
          </cell>
        </row>
        <row r="2238">
          <cell r="A2238">
            <v>4069</v>
          </cell>
          <cell r="B2238">
            <v>51</v>
          </cell>
          <cell r="C2238" t="str">
            <v>QLD</v>
          </cell>
        </row>
        <row r="2239">
          <cell r="A2239">
            <v>4070</v>
          </cell>
          <cell r="B2239">
            <v>51</v>
          </cell>
          <cell r="C2239" t="str">
            <v>QLD</v>
          </cell>
        </row>
        <row r="2240">
          <cell r="A2240">
            <v>4072</v>
          </cell>
          <cell r="B2240">
            <v>51</v>
          </cell>
          <cell r="C2240" t="str">
            <v>QLD</v>
          </cell>
        </row>
        <row r="2241">
          <cell r="A2241">
            <v>4073</v>
          </cell>
          <cell r="B2241">
            <v>51</v>
          </cell>
          <cell r="C2241" t="str">
            <v>QLD</v>
          </cell>
        </row>
        <row r="2242">
          <cell r="A2242">
            <v>4074</v>
          </cell>
          <cell r="B2242">
            <v>51</v>
          </cell>
          <cell r="C2242" t="str">
            <v>QLD</v>
          </cell>
        </row>
        <row r="2243">
          <cell r="A2243">
            <v>4075</v>
          </cell>
          <cell r="B2243">
            <v>51</v>
          </cell>
          <cell r="C2243" t="str">
            <v>QLD</v>
          </cell>
        </row>
        <row r="2244">
          <cell r="A2244">
            <v>4076</v>
          </cell>
          <cell r="B2244">
            <v>51</v>
          </cell>
          <cell r="C2244" t="str">
            <v>QLD</v>
          </cell>
        </row>
        <row r="2245">
          <cell r="A2245">
            <v>4077</v>
          </cell>
          <cell r="B2245">
            <v>51</v>
          </cell>
          <cell r="C2245" t="str">
            <v>QLD</v>
          </cell>
        </row>
        <row r="2246">
          <cell r="A2246">
            <v>4078</v>
          </cell>
          <cell r="B2246">
            <v>51</v>
          </cell>
          <cell r="C2246" t="str">
            <v>QLD</v>
          </cell>
        </row>
        <row r="2247">
          <cell r="A2247">
            <v>4101</v>
          </cell>
          <cell r="B2247">
            <v>51</v>
          </cell>
          <cell r="C2247" t="str">
            <v>QLD</v>
          </cell>
        </row>
        <row r="2248">
          <cell r="A2248">
            <v>4102</v>
          </cell>
          <cell r="B2248">
            <v>51</v>
          </cell>
          <cell r="C2248" t="str">
            <v>QLD</v>
          </cell>
        </row>
        <row r="2249">
          <cell r="A2249">
            <v>4103</v>
          </cell>
          <cell r="B2249">
            <v>51</v>
          </cell>
          <cell r="C2249" t="str">
            <v>QLD</v>
          </cell>
        </row>
        <row r="2250">
          <cell r="A2250">
            <v>4104</v>
          </cell>
          <cell r="B2250">
            <v>51</v>
          </cell>
          <cell r="C2250" t="str">
            <v>QLD</v>
          </cell>
        </row>
        <row r="2251">
          <cell r="A2251">
            <v>4105</v>
          </cell>
          <cell r="B2251">
            <v>51</v>
          </cell>
          <cell r="C2251" t="str">
            <v>QLD</v>
          </cell>
        </row>
        <row r="2252">
          <cell r="A2252">
            <v>4106</v>
          </cell>
          <cell r="B2252">
            <v>51</v>
          </cell>
          <cell r="C2252" t="str">
            <v>QLD</v>
          </cell>
        </row>
        <row r="2253">
          <cell r="A2253">
            <v>4107</v>
          </cell>
          <cell r="B2253">
            <v>51</v>
          </cell>
          <cell r="C2253" t="str">
            <v>QLD</v>
          </cell>
        </row>
        <row r="2254">
          <cell r="A2254">
            <v>4108</v>
          </cell>
          <cell r="B2254">
            <v>51</v>
          </cell>
          <cell r="C2254" t="str">
            <v>QLD</v>
          </cell>
        </row>
        <row r="2255">
          <cell r="A2255">
            <v>4109</v>
          </cell>
          <cell r="B2255">
            <v>51</v>
          </cell>
          <cell r="C2255" t="str">
            <v>QLD</v>
          </cell>
        </row>
        <row r="2256">
          <cell r="A2256">
            <v>4110</v>
          </cell>
          <cell r="B2256">
            <v>51</v>
          </cell>
          <cell r="C2256" t="str">
            <v>QLD</v>
          </cell>
        </row>
        <row r="2257">
          <cell r="A2257">
            <v>4111</v>
          </cell>
          <cell r="B2257">
            <v>51</v>
          </cell>
          <cell r="C2257" t="str">
            <v>QLD</v>
          </cell>
        </row>
        <row r="2258">
          <cell r="A2258">
            <v>4112</v>
          </cell>
          <cell r="B2258">
            <v>51</v>
          </cell>
          <cell r="C2258" t="str">
            <v>QLD</v>
          </cell>
        </row>
        <row r="2259">
          <cell r="A2259">
            <v>4113</v>
          </cell>
          <cell r="B2259">
            <v>51</v>
          </cell>
          <cell r="C2259" t="str">
            <v>QLD</v>
          </cell>
        </row>
        <row r="2260">
          <cell r="A2260">
            <v>4114</v>
          </cell>
          <cell r="B2260">
            <v>51</v>
          </cell>
          <cell r="C2260" t="str">
            <v>QLD</v>
          </cell>
        </row>
        <row r="2261">
          <cell r="A2261">
            <v>4115</v>
          </cell>
          <cell r="B2261">
            <v>51</v>
          </cell>
          <cell r="C2261" t="str">
            <v>QLD</v>
          </cell>
        </row>
        <row r="2262">
          <cell r="A2262">
            <v>4116</v>
          </cell>
          <cell r="B2262">
            <v>51</v>
          </cell>
          <cell r="C2262" t="str">
            <v>QLD</v>
          </cell>
        </row>
        <row r="2263">
          <cell r="A2263">
            <v>4117</v>
          </cell>
          <cell r="B2263">
            <v>51</v>
          </cell>
          <cell r="C2263" t="str">
            <v>QLD</v>
          </cell>
        </row>
        <row r="2264">
          <cell r="A2264">
            <v>4118</v>
          </cell>
          <cell r="B2264">
            <v>51</v>
          </cell>
          <cell r="C2264" t="str">
            <v>QLD</v>
          </cell>
        </row>
        <row r="2265">
          <cell r="A2265">
            <v>4119</v>
          </cell>
          <cell r="B2265">
            <v>51</v>
          </cell>
          <cell r="C2265" t="str">
            <v>QLD</v>
          </cell>
        </row>
        <row r="2266">
          <cell r="A2266">
            <v>4120</v>
          </cell>
          <cell r="B2266">
            <v>51</v>
          </cell>
          <cell r="C2266" t="str">
            <v>QLD</v>
          </cell>
        </row>
        <row r="2267">
          <cell r="A2267">
            <v>4121</v>
          </cell>
          <cell r="B2267">
            <v>51</v>
          </cell>
          <cell r="C2267" t="str">
            <v>QLD</v>
          </cell>
        </row>
        <row r="2268">
          <cell r="A2268">
            <v>4122</v>
          </cell>
          <cell r="B2268">
            <v>51</v>
          </cell>
          <cell r="C2268" t="str">
            <v>QLD</v>
          </cell>
        </row>
        <row r="2269">
          <cell r="A2269">
            <v>4123</v>
          </cell>
          <cell r="B2269">
            <v>51</v>
          </cell>
          <cell r="C2269" t="str">
            <v>QLD</v>
          </cell>
        </row>
        <row r="2270">
          <cell r="A2270">
            <v>4124</v>
          </cell>
          <cell r="B2270">
            <v>51</v>
          </cell>
          <cell r="C2270" t="str">
            <v>QLD</v>
          </cell>
        </row>
        <row r="2271">
          <cell r="A2271">
            <v>4125</v>
          </cell>
          <cell r="B2271">
            <v>51</v>
          </cell>
          <cell r="C2271" t="str">
            <v>QLD</v>
          </cell>
        </row>
        <row r="2272">
          <cell r="A2272">
            <v>4127</v>
          </cell>
          <cell r="B2272">
            <v>51</v>
          </cell>
          <cell r="C2272" t="str">
            <v>QLD</v>
          </cell>
        </row>
        <row r="2273">
          <cell r="A2273">
            <v>4128</v>
          </cell>
          <cell r="B2273">
            <v>51</v>
          </cell>
          <cell r="C2273" t="str">
            <v>QLD</v>
          </cell>
        </row>
        <row r="2274">
          <cell r="A2274">
            <v>4129</v>
          </cell>
          <cell r="B2274">
            <v>51</v>
          </cell>
          <cell r="C2274" t="str">
            <v>QLD</v>
          </cell>
        </row>
        <row r="2275">
          <cell r="A2275">
            <v>4130</v>
          </cell>
          <cell r="B2275">
            <v>51</v>
          </cell>
          <cell r="C2275" t="str">
            <v>QLD</v>
          </cell>
        </row>
        <row r="2276">
          <cell r="A2276">
            <v>4131</v>
          </cell>
          <cell r="B2276">
            <v>51</v>
          </cell>
          <cell r="C2276" t="str">
            <v>QLD</v>
          </cell>
        </row>
        <row r="2277">
          <cell r="A2277">
            <v>4132</v>
          </cell>
          <cell r="B2277">
            <v>51</v>
          </cell>
          <cell r="C2277" t="str">
            <v>QLD</v>
          </cell>
        </row>
        <row r="2278">
          <cell r="A2278">
            <v>4133</v>
          </cell>
          <cell r="B2278">
            <v>51</v>
          </cell>
          <cell r="C2278" t="str">
            <v>QLD</v>
          </cell>
        </row>
        <row r="2279">
          <cell r="A2279">
            <v>4151</v>
          </cell>
          <cell r="B2279">
            <v>51</v>
          </cell>
          <cell r="C2279" t="str">
            <v>QLD</v>
          </cell>
        </row>
        <row r="2280">
          <cell r="A2280">
            <v>4152</v>
          </cell>
          <cell r="B2280">
            <v>51</v>
          </cell>
          <cell r="C2280" t="str">
            <v>QLD</v>
          </cell>
        </row>
        <row r="2281">
          <cell r="A2281">
            <v>4153</v>
          </cell>
          <cell r="B2281">
            <v>51</v>
          </cell>
          <cell r="C2281" t="str">
            <v>QLD</v>
          </cell>
        </row>
        <row r="2282">
          <cell r="A2282">
            <v>4154</v>
          </cell>
          <cell r="B2282">
            <v>51</v>
          </cell>
          <cell r="C2282" t="str">
            <v>QLD</v>
          </cell>
        </row>
        <row r="2283">
          <cell r="A2283">
            <v>4155</v>
          </cell>
          <cell r="B2283">
            <v>51</v>
          </cell>
          <cell r="C2283" t="str">
            <v>QLD</v>
          </cell>
        </row>
        <row r="2284">
          <cell r="A2284">
            <v>4156</v>
          </cell>
          <cell r="B2284">
            <v>51</v>
          </cell>
          <cell r="C2284" t="str">
            <v>QLD</v>
          </cell>
        </row>
        <row r="2285">
          <cell r="A2285">
            <v>4157</v>
          </cell>
          <cell r="B2285">
            <v>51</v>
          </cell>
          <cell r="C2285" t="str">
            <v>QLD</v>
          </cell>
        </row>
        <row r="2286">
          <cell r="A2286">
            <v>4158</v>
          </cell>
          <cell r="B2286">
            <v>51</v>
          </cell>
          <cell r="C2286" t="str">
            <v>QLD</v>
          </cell>
        </row>
        <row r="2287">
          <cell r="A2287">
            <v>4159</v>
          </cell>
          <cell r="B2287">
            <v>51</v>
          </cell>
          <cell r="C2287" t="str">
            <v>QLD</v>
          </cell>
        </row>
        <row r="2288">
          <cell r="A2288">
            <v>4160</v>
          </cell>
          <cell r="B2288">
            <v>51</v>
          </cell>
          <cell r="C2288" t="str">
            <v>QLD</v>
          </cell>
        </row>
        <row r="2289">
          <cell r="A2289">
            <v>4161</v>
          </cell>
          <cell r="B2289">
            <v>51</v>
          </cell>
          <cell r="C2289" t="str">
            <v>QLD</v>
          </cell>
        </row>
        <row r="2290">
          <cell r="A2290">
            <v>4163</v>
          </cell>
          <cell r="B2290">
            <v>51</v>
          </cell>
          <cell r="C2290" t="str">
            <v>QLD</v>
          </cell>
        </row>
        <row r="2291">
          <cell r="A2291">
            <v>4164</v>
          </cell>
          <cell r="B2291">
            <v>51</v>
          </cell>
          <cell r="C2291" t="str">
            <v>QLD</v>
          </cell>
        </row>
        <row r="2292">
          <cell r="A2292">
            <v>4165</v>
          </cell>
          <cell r="B2292">
            <v>51</v>
          </cell>
          <cell r="C2292" t="str">
            <v>QLD</v>
          </cell>
        </row>
        <row r="2293">
          <cell r="A2293">
            <v>4169</v>
          </cell>
          <cell r="B2293">
            <v>51</v>
          </cell>
          <cell r="C2293" t="str">
            <v>QLD</v>
          </cell>
        </row>
        <row r="2294">
          <cell r="A2294">
            <v>4170</v>
          </cell>
          <cell r="B2294">
            <v>51</v>
          </cell>
          <cell r="C2294" t="str">
            <v>QLD</v>
          </cell>
        </row>
        <row r="2295">
          <cell r="A2295">
            <v>4171</v>
          </cell>
          <cell r="B2295">
            <v>51</v>
          </cell>
          <cell r="C2295" t="str">
            <v>QLD</v>
          </cell>
        </row>
        <row r="2296">
          <cell r="A2296">
            <v>4172</v>
          </cell>
          <cell r="B2296">
            <v>51</v>
          </cell>
          <cell r="C2296" t="str">
            <v>QLD</v>
          </cell>
        </row>
        <row r="2297">
          <cell r="A2297">
            <v>4173</v>
          </cell>
          <cell r="B2297">
            <v>51</v>
          </cell>
          <cell r="C2297" t="str">
            <v>QLD</v>
          </cell>
        </row>
        <row r="2298">
          <cell r="A2298">
            <v>4174</v>
          </cell>
          <cell r="B2298">
            <v>51</v>
          </cell>
          <cell r="C2298" t="str">
            <v>QLD</v>
          </cell>
        </row>
        <row r="2299">
          <cell r="A2299">
            <v>4178</v>
          </cell>
          <cell r="B2299">
            <v>51</v>
          </cell>
          <cell r="C2299" t="str">
            <v>QLD</v>
          </cell>
        </row>
        <row r="2300">
          <cell r="A2300">
            <v>4179</v>
          </cell>
          <cell r="B2300">
            <v>51</v>
          </cell>
          <cell r="C2300" t="str">
            <v>QLD</v>
          </cell>
        </row>
        <row r="2301">
          <cell r="A2301">
            <v>4183</v>
          </cell>
          <cell r="B2301">
            <v>51</v>
          </cell>
          <cell r="C2301" t="str">
            <v>QLD</v>
          </cell>
        </row>
        <row r="2302">
          <cell r="A2302">
            <v>4184</v>
          </cell>
          <cell r="B2302">
            <v>51</v>
          </cell>
          <cell r="C2302" t="str">
            <v>QLD</v>
          </cell>
        </row>
        <row r="2303">
          <cell r="A2303">
            <v>4205</v>
          </cell>
          <cell r="B2303">
            <v>51</v>
          </cell>
          <cell r="C2303" t="str">
            <v>QLD</v>
          </cell>
        </row>
        <row r="2304">
          <cell r="A2304">
            <v>4207</v>
          </cell>
          <cell r="B2304">
            <v>51</v>
          </cell>
          <cell r="C2304" t="str">
            <v>QLD</v>
          </cell>
        </row>
        <row r="2305">
          <cell r="A2305">
            <v>4208</v>
          </cell>
          <cell r="B2305">
            <v>51</v>
          </cell>
          <cell r="C2305" t="str">
            <v>QLD</v>
          </cell>
        </row>
        <row r="2306">
          <cell r="A2306">
            <v>4209</v>
          </cell>
          <cell r="B2306">
            <v>51</v>
          </cell>
          <cell r="C2306" t="str">
            <v>QLD</v>
          </cell>
        </row>
        <row r="2307">
          <cell r="A2307">
            <v>4210</v>
          </cell>
          <cell r="B2307">
            <v>51</v>
          </cell>
          <cell r="C2307" t="str">
            <v>QLD</v>
          </cell>
        </row>
        <row r="2308">
          <cell r="A2308">
            <v>4211</v>
          </cell>
          <cell r="B2308">
            <v>51</v>
          </cell>
          <cell r="C2308" t="str">
            <v>QLD</v>
          </cell>
        </row>
        <row r="2309">
          <cell r="A2309">
            <v>4212</v>
          </cell>
          <cell r="B2309">
            <v>51</v>
          </cell>
          <cell r="C2309" t="str">
            <v>QLD</v>
          </cell>
        </row>
        <row r="2310">
          <cell r="A2310">
            <v>4213</v>
          </cell>
          <cell r="B2310">
            <v>51</v>
          </cell>
          <cell r="C2310" t="str">
            <v>QLD</v>
          </cell>
        </row>
        <row r="2311">
          <cell r="A2311">
            <v>4214</v>
          </cell>
          <cell r="B2311">
            <v>51</v>
          </cell>
          <cell r="C2311" t="str">
            <v>QLD</v>
          </cell>
        </row>
        <row r="2312">
          <cell r="A2312">
            <v>4215</v>
          </cell>
          <cell r="B2312">
            <v>51</v>
          </cell>
          <cell r="C2312" t="str">
            <v>QLD</v>
          </cell>
        </row>
        <row r="2313">
          <cell r="A2313">
            <v>4216</v>
          </cell>
          <cell r="B2313">
            <v>51</v>
          </cell>
          <cell r="C2313" t="str">
            <v>QLD</v>
          </cell>
        </row>
        <row r="2314">
          <cell r="A2314">
            <v>4217</v>
          </cell>
          <cell r="B2314">
            <v>51</v>
          </cell>
          <cell r="C2314" t="str">
            <v>QLD</v>
          </cell>
        </row>
        <row r="2315">
          <cell r="A2315">
            <v>4218</v>
          </cell>
          <cell r="B2315">
            <v>51</v>
          </cell>
          <cell r="C2315" t="str">
            <v>QLD</v>
          </cell>
        </row>
        <row r="2316">
          <cell r="A2316">
            <v>4219</v>
          </cell>
          <cell r="B2316">
            <v>51</v>
          </cell>
          <cell r="C2316" t="str">
            <v>QLD</v>
          </cell>
        </row>
        <row r="2317">
          <cell r="A2317">
            <v>4220</v>
          </cell>
          <cell r="B2317">
            <v>51</v>
          </cell>
          <cell r="C2317" t="str">
            <v>QLD</v>
          </cell>
        </row>
        <row r="2318">
          <cell r="A2318">
            <v>4221</v>
          </cell>
          <cell r="B2318">
            <v>51</v>
          </cell>
          <cell r="C2318" t="str">
            <v>QLD</v>
          </cell>
        </row>
        <row r="2319">
          <cell r="A2319">
            <v>4223</v>
          </cell>
          <cell r="B2319">
            <v>51</v>
          </cell>
          <cell r="C2319" t="str">
            <v>QLD</v>
          </cell>
        </row>
        <row r="2320">
          <cell r="A2320">
            <v>4224</v>
          </cell>
          <cell r="B2320">
            <v>51</v>
          </cell>
          <cell r="C2320" t="str">
            <v>QLD</v>
          </cell>
        </row>
        <row r="2321">
          <cell r="A2321">
            <v>4225</v>
          </cell>
          <cell r="B2321">
            <v>51</v>
          </cell>
          <cell r="C2321" t="str">
            <v>QLD</v>
          </cell>
        </row>
        <row r="2322">
          <cell r="A2322">
            <v>4226</v>
          </cell>
          <cell r="B2322">
            <v>51</v>
          </cell>
          <cell r="C2322" t="str">
            <v>QLD</v>
          </cell>
        </row>
        <row r="2323">
          <cell r="A2323">
            <v>4227</v>
          </cell>
          <cell r="B2323">
            <v>51</v>
          </cell>
          <cell r="C2323" t="str">
            <v>QLD</v>
          </cell>
        </row>
        <row r="2324">
          <cell r="A2324">
            <v>4228</v>
          </cell>
          <cell r="B2324">
            <v>51</v>
          </cell>
          <cell r="C2324" t="str">
            <v>QLD</v>
          </cell>
        </row>
        <row r="2325">
          <cell r="A2325">
            <v>4229</v>
          </cell>
          <cell r="B2325">
            <v>51</v>
          </cell>
          <cell r="C2325" t="str">
            <v>QLD</v>
          </cell>
        </row>
        <row r="2326">
          <cell r="A2326">
            <v>4230</v>
          </cell>
          <cell r="B2326">
            <v>51</v>
          </cell>
          <cell r="C2326" t="str">
            <v>QLD</v>
          </cell>
        </row>
        <row r="2327">
          <cell r="A2327">
            <v>4270</v>
          </cell>
          <cell r="B2327">
            <v>51</v>
          </cell>
          <cell r="C2327" t="str">
            <v>QLD</v>
          </cell>
        </row>
        <row r="2328">
          <cell r="A2328">
            <v>4271</v>
          </cell>
          <cell r="B2328">
            <v>51</v>
          </cell>
          <cell r="C2328" t="str">
            <v>QLD</v>
          </cell>
        </row>
        <row r="2329">
          <cell r="A2329">
            <v>4272</v>
          </cell>
          <cell r="B2329">
            <v>51</v>
          </cell>
          <cell r="C2329" t="str">
            <v>QLD</v>
          </cell>
        </row>
        <row r="2330">
          <cell r="A2330">
            <v>4275</v>
          </cell>
          <cell r="B2330">
            <v>51</v>
          </cell>
          <cell r="C2330" t="str">
            <v>QLD</v>
          </cell>
        </row>
        <row r="2331">
          <cell r="A2331">
            <v>4280</v>
          </cell>
          <cell r="B2331">
            <v>51</v>
          </cell>
          <cell r="C2331" t="str">
            <v>QLD</v>
          </cell>
        </row>
        <row r="2332">
          <cell r="A2332">
            <v>4285</v>
          </cell>
          <cell r="B2332">
            <v>51</v>
          </cell>
          <cell r="C2332" t="str">
            <v>QLD</v>
          </cell>
        </row>
        <row r="2333">
          <cell r="A2333">
            <v>4287</v>
          </cell>
          <cell r="B2333">
            <v>51</v>
          </cell>
          <cell r="C2333" t="str">
            <v>QLD</v>
          </cell>
        </row>
        <row r="2334">
          <cell r="A2334">
            <v>4300</v>
          </cell>
          <cell r="B2334">
            <v>51</v>
          </cell>
          <cell r="C2334" t="str">
            <v>QLD</v>
          </cell>
        </row>
        <row r="2335">
          <cell r="A2335">
            <v>4301</v>
          </cell>
          <cell r="B2335">
            <v>51</v>
          </cell>
          <cell r="C2335" t="str">
            <v>QLD</v>
          </cell>
        </row>
        <row r="2336">
          <cell r="A2336">
            <v>4303</v>
          </cell>
          <cell r="B2336">
            <v>51</v>
          </cell>
          <cell r="C2336" t="str">
            <v>QLD</v>
          </cell>
        </row>
        <row r="2337">
          <cell r="A2337">
            <v>4304</v>
          </cell>
          <cell r="B2337">
            <v>51</v>
          </cell>
          <cell r="C2337" t="str">
            <v>QLD</v>
          </cell>
        </row>
        <row r="2338">
          <cell r="A2338">
            <v>4305</v>
          </cell>
          <cell r="B2338">
            <v>51</v>
          </cell>
          <cell r="C2338" t="str">
            <v>QLD</v>
          </cell>
        </row>
        <row r="2339">
          <cell r="A2339">
            <v>4306</v>
          </cell>
          <cell r="B2339">
            <v>51</v>
          </cell>
          <cell r="C2339" t="str">
            <v>QLD</v>
          </cell>
        </row>
        <row r="2340">
          <cell r="A2340">
            <v>4307</v>
          </cell>
          <cell r="B2340">
            <v>51</v>
          </cell>
          <cell r="C2340" t="str">
            <v>QLD</v>
          </cell>
        </row>
        <row r="2341">
          <cell r="A2341">
            <v>4309</v>
          </cell>
          <cell r="B2341">
            <v>51</v>
          </cell>
          <cell r="C2341" t="str">
            <v>QLD</v>
          </cell>
        </row>
        <row r="2342">
          <cell r="A2342">
            <v>4310</v>
          </cell>
          <cell r="B2342">
            <v>51</v>
          </cell>
          <cell r="C2342" t="str">
            <v>QLD</v>
          </cell>
        </row>
        <row r="2343">
          <cell r="A2343">
            <v>4311</v>
          </cell>
          <cell r="B2343">
            <v>51</v>
          </cell>
          <cell r="C2343" t="str">
            <v>QLD</v>
          </cell>
        </row>
        <row r="2344">
          <cell r="A2344">
            <v>4312</v>
          </cell>
          <cell r="B2344">
            <v>51</v>
          </cell>
          <cell r="C2344" t="str">
            <v>QLD</v>
          </cell>
        </row>
        <row r="2345">
          <cell r="A2345">
            <v>4313</v>
          </cell>
          <cell r="B2345">
            <v>51</v>
          </cell>
          <cell r="C2345" t="str">
            <v>QLD</v>
          </cell>
        </row>
        <row r="2346">
          <cell r="A2346">
            <v>4340</v>
          </cell>
          <cell r="B2346">
            <v>51</v>
          </cell>
          <cell r="C2346" t="str">
            <v>QLD</v>
          </cell>
        </row>
        <row r="2347">
          <cell r="A2347">
            <v>4341</v>
          </cell>
          <cell r="B2347">
            <v>51</v>
          </cell>
          <cell r="C2347" t="str">
            <v>QLD</v>
          </cell>
        </row>
        <row r="2348">
          <cell r="A2348">
            <v>4342</v>
          </cell>
          <cell r="B2348">
            <v>51</v>
          </cell>
          <cell r="C2348" t="str">
            <v>QLD</v>
          </cell>
        </row>
        <row r="2349">
          <cell r="A2349">
            <v>4343</v>
          </cell>
          <cell r="B2349">
            <v>51</v>
          </cell>
          <cell r="C2349" t="str">
            <v>QLD</v>
          </cell>
        </row>
        <row r="2350">
          <cell r="A2350">
            <v>4344</v>
          </cell>
          <cell r="B2350">
            <v>51</v>
          </cell>
          <cell r="C2350" t="str">
            <v>QLD</v>
          </cell>
        </row>
        <row r="2351">
          <cell r="A2351">
            <v>4345</v>
          </cell>
          <cell r="B2351">
            <v>51</v>
          </cell>
          <cell r="C2351" t="str">
            <v>QLD</v>
          </cell>
        </row>
        <row r="2352">
          <cell r="A2352">
            <v>4346</v>
          </cell>
          <cell r="B2352">
            <v>51</v>
          </cell>
          <cell r="C2352" t="str">
            <v>QLD</v>
          </cell>
        </row>
        <row r="2353">
          <cell r="A2353">
            <v>4347</v>
          </cell>
          <cell r="B2353">
            <v>51</v>
          </cell>
          <cell r="C2353" t="str">
            <v>QLD</v>
          </cell>
        </row>
        <row r="2354">
          <cell r="A2354">
            <v>4350</v>
          </cell>
          <cell r="B2354">
            <v>49</v>
          </cell>
          <cell r="C2354" t="str">
            <v>QLD</v>
          </cell>
        </row>
        <row r="2355">
          <cell r="A2355">
            <v>4352</v>
          </cell>
          <cell r="B2355">
            <v>49</v>
          </cell>
          <cell r="C2355" t="str">
            <v>QLD</v>
          </cell>
        </row>
        <row r="2356">
          <cell r="A2356">
            <v>4354</v>
          </cell>
          <cell r="B2356">
            <v>49</v>
          </cell>
          <cell r="C2356" t="str">
            <v>QLD</v>
          </cell>
        </row>
        <row r="2357">
          <cell r="A2357">
            <v>4355</v>
          </cell>
          <cell r="B2357">
            <v>49</v>
          </cell>
          <cell r="C2357" t="str">
            <v>QLD</v>
          </cell>
        </row>
        <row r="2358">
          <cell r="A2358">
            <v>4356</v>
          </cell>
          <cell r="B2358">
            <v>49</v>
          </cell>
          <cell r="C2358" t="str">
            <v>QLD</v>
          </cell>
        </row>
        <row r="2359">
          <cell r="A2359">
            <v>4357</v>
          </cell>
          <cell r="B2359">
            <v>49</v>
          </cell>
          <cell r="C2359" t="str">
            <v>QLD</v>
          </cell>
        </row>
        <row r="2360">
          <cell r="A2360">
            <v>4358</v>
          </cell>
          <cell r="B2360">
            <v>49</v>
          </cell>
          <cell r="C2360" t="str">
            <v>QLD</v>
          </cell>
        </row>
        <row r="2361">
          <cell r="A2361">
            <v>4359</v>
          </cell>
          <cell r="B2361">
            <v>49</v>
          </cell>
          <cell r="C2361" t="str">
            <v>QLD</v>
          </cell>
        </row>
        <row r="2362">
          <cell r="A2362">
            <v>4360</v>
          </cell>
          <cell r="B2362">
            <v>49</v>
          </cell>
          <cell r="C2362" t="str">
            <v>QLD</v>
          </cell>
        </row>
        <row r="2363">
          <cell r="A2363">
            <v>4361</v>
          </cell>
          <cell r="B2363">
            <v>49</v>
          </cell>
          <cell r="C2363" t="str">
            <v>QLD</v>
          </cell>
        </row>
        <row r="2364">
          <cell r="A2364">
            <v>4362</v>
          </cell>
          <cell r="B2364">
            <v>49</v>
          </cell>
          <cell r="C2364" t="str">
            <v>QLD</v>
          </cell>
        </row>
        <row r="2365">
          <cell r="A2365">
            <v>4370</v>
          </cell>
          <cell r="B2365">
            <v>49</v>
          </cell>
          <cell r="C2365" t="str">
            <v>QLD</v>
          </cell>
        </row>
        <row r="2366">
          <cell r="A2366">
            <v>4371</v>
          </cell>
          <cell r="B2366">
            <v>49</v>
          </cell>
          <cell r="C2366" t="str">
            <v>QLD</v>
          </cell>
        </row>
        <row r="2367">
          <cell r="A2367">
            <v>4372</v>
          </cell>
          <cell r="B2367">
            <v>49</v>
          </cell>
          <cell r="C2367" t="str">
            <v>QLD</v>
          </cell>
        </row>
        <row r="2368">
          <cell r="A2368">
            <v>4373</v>
          </cell>
          <cell r="B2368">
            <v>49</v>
          </cell>
          <cell r="C2368" t="str">
            <v>QLD</v>
          </cell>
        </row>
        <row r="2369">
          <cell r="A2369">
            <v>4374</v>
          </cell>
          <cell r="B2369">
            <v>49</v>
          </cell>
          <cell r="C2369" t="str">
            <v>QLD</v>
          </cell>
        </row>
        <row r="2370">
          <cell r="A2370">
            <v>4375</v>
          </cell>
          <cell r="B2370">
            <v>49</v>
          </cell>
          <cell r="C2370" t="str">
            <v>QLD</v>
          </cell>
        </row>
        <row r="2371">
          <cell r="A2371">
            <v>4376</v>
          </cell>
          <cell r="B2371">
            <v>49</v>
          </cell>
          <cell r="C2371" t="str">
            <v>QLD</v>
          </cell>
        </row>
        <row r="2372">
          <cell r="A2372">
            <v>4377</v>
          </cell>
          <cell r="B2372">
            <v>49</v>
          </cell>
          <cell r="C2372" t="str">
            <v>QLD</v>
          </cell>
        </row>
        <row r="2373">
          <cell r="A2373">
            <v>4378</v>
          </cell>
          <cell r="B2373">
            <v>49</v>
          </cell>
          <cell r="C2373" t="str">
            <v>QLD</v>
          </cell>
        </row>
        <row r="2374">
          <cell r="A2374">
            <v>4380</v>
          </cell>
          <cell r="B2374">
            <v>49</v>
          </cell>
          <cell r="C2374" t="str">
            <v>QLD</v>
          </cell>
        </row>
        <row r="2375">
          <cell r="A2375">
            <v>4381</v>
          </cell>
          <cell r="B2375">
            <v>49</v>
          </cell>
          <cell r="C2375" t="str">
            <v>QLD</v>
          </cell>
        </row>
        <row r="2376">
          <cell r="A2376">
            <v>4382</v>
          </cell>
          <cell r="B2376">
            <v>49</v>
          </cell>
          <cell r="C2376" t="str">
            <v>QLD</v>
          </cell>
        </row>
        <row r="2377">
          <cell r="A2377">
            <v>4383</v>
          </cell>
          <cell r="B2377">
            <v>49</v>
          </cell>
          <cell r="C2377" t="str">
            <v>QLD</v>
          </cell>
        </row>
        <row r="2378">
          <cell r="A2378">
            <v>4384</v>
          </cell>
          <cell r="B2378">
            <v>49</v>
          </cell>
          <cell r="C2378" t="str">
            <v>QLD</v>
          </cell>
        </row>
        <row r="2379">
          <cell r="A2379">
            <v>4385</v>
          </cell>
          <cell r="B2379">
            <v>49</v>
          </cell>
          <cell r="C2379" t="str">
            <v>QLD</v>
          </cell>
        </row>
        <row r="2380">
          <cell r="A2380">
            <v>4387</v>
          </cell>
          <cell r="B2380">
            <v>49</v>
          </cell>
          <cell r="C2380" t="str">
            <v>QLD</v>
          </cell>
        </row>
        <row r="2381">
          <cell r="A2381">
            <v>4388</v>
          </cell>
          <cell r="B2381">
            <v>49</v>
          </cell>
          <cell r="C2381" t="str">
            <v>QLD</v>
          </cell>
        </row>
        <row r="2382">
          <cell r="A2382">
            <v>4390</v>
          </cell>
          <cell r="B2382">
            <v>49</v>
          </cell>
          <cell r="C2382" t="str">
            <v>QLD</v>
          </cell>
        </row>
        <row r="2383">
          <cell r="A2383">
            <v>4400</v>
          </cell>
          <cell r="B2383">
            <v>49</v>
          </cell>
          <cell r="C2383" t="str">
            <v>QLD</v>
          </cell>
        </row>
        <row r="2384">
          <cell r="A2384">
            <v>4401</v>
          </cell>
          <cell r="B2384">
            <v>49</v>
          </cell>
          <cell r="C2384" t="str">
            <v>QLD</v>
          </cell>
        </row>
        <row r="2385">
          <cell r="A2385">
            <v>4402</v>
          </cell>
          <cell r="B2385">
            <v>49</v>
          </cell>
          <cell r="C2385" t="str">
            <v>QLD</v>
          </cell>
        </row>
        <row r="2386">
          <cell r="A2386">
            <v>4403</v>
          </cell>
          <cell r="B2386">
            <v>49</v>
          </cell>
          <cell r="C2386" t="str">
            <v>QLD</v>
          </cell>
        </row>
        <row r="2387">
          <cell r="A2387">
            <v>4404</v>
          </cell>
          <cell r="B2387">
            <v>49</v>
          </cell>
          <cell r="C2387" t="str">
            <v>QLD</v>
          </cell>
        </row>
        <row r="2388">
          <cell r="A2388">
            <v>4405</v>
          </cell>
          <cell r="B2388">
            <v>49</v>
          </cell>
          <cell r="C2388" t="str">
            <v>QLD</v>
          </cell>
        </row>
        <row r="2389">
          <cell r="A2389">
            <v>4406</v>
          </cell>
          <cell r="B2389">
            <v>49</v>
          </cell>
          <cell r="C2389" t="str">
            <v>QLD</v>
          </cell>
        </row>
        <row r="2390">
          <cell r="A2390">
            <v>4407</v>
          </cell>
          <cell r="B2390">
            <v>49</v>
          </cell>
          <cell r="C2390" t="str">
            <v>QLD</v>
          </cell>
        </row>
        <row r="2391">
          <cell r="A2391">
            <v>4408</v>
          </cell>
          <cell r="B2391">
            <v>49</v>
          </cell>
          <cell r="C2391" t="str">
            <v>QLD</v>
          </cell>
        </row>
        <row r="2392">
          <cell r="A2392">
            <v>4410</v>
          </cell>
          <cell r="B2392">
            <v>49</v>
          </cell>
          <cell r="C2392" t="str">
            <v>QLD</v>
          </cell>
        </row>
        <row r="2393">
          <cell r="A2393">
            <v>4411</v>
          </cell>
          <cell r="B2393">
            <v>49</v>
          </cell>
          <cell r="C2393" t="str">
            <v>QLD</v>
          </cell>
        </row>
        <row r="2394">
          <cell r="A2394">
            <v>4412</v>
          </cell>
          <cell r="B2394">
            <v>49</v>
          </cell>
          <cell r="C2394" t="str">
            <v>QLD</v>
          </cell>
        </row>
        <row r="2395">
          <cell r="A2395">
            <v>4413</v>
          </cell>
          <cell r="B2395">
            <v>49</v>
          </cell>
          <cell r="C2395" t="str">
            <v>QLD</v>
          </cell>
        </row>
        <row r="2396">
          <cell r="A2396">
            <v>4415</v>
          </cell>
          <cell r="B2396">
            <v>49</v>
          </cell>
          <cell r="C2396" t="str">
            <v>QLD</v>
          </cell>
        </row>
        <row r="2397">
          <cell r="A2397">
            <v>4416</v>
          </cell>
          <cell r="B2397">
            <v>49</v>
          </cell>
          <cell r="C2397" t="str">
            <v>QLD</v>
          </cell>
        </row>
        <row r="2398">
          <cell r="A2398">
            <v>4417</v>
          </cell>
          <cell r="B2398">
            <v>48</v>
          </cell>
          <cell r="C2398" t="str">
            <v>QLD</v>
          </cell>
        </row>
        <row r="2399">
          <cell r="A2399">
            <v>4418</v>
          </cell>
          <cell r="B2399">
            <v>44</v>
          </cell>
          <cell r="C2399" t="str">
            <v>QLD</v>
          </cell>
        </row>
        <row r="2400">
          <cell r="A2400">
            <v>4419</v>
          </cell>
          <cell r="B2400">
            <v>44</v>
          </cell>
          <cell r="C2400" t="str">
            <v>QLD</v>
          </cell>
        </row>
        <row r="2401">
          <cell r="A2401">
            <v>4420</v>
          </cell>
          <cell r="B2401">
            <v>44</v>
          </cell>
          <cell r="C2401" t="str">
            <v>QLD</v>
          </cell>
        </row>
        <row r="2402">
          <cell r="A2402">
            <v>4421</v>
          </cell>
          <cell r="B2402">
            <v>49</v>
          </cell>
          <cell r="C2402" t="str">
            <v>QLD</v>
          </cell>
        </row>
        <row r="2403">
          <cell r="A2403">
            <v>4422</v>
          </cell>
          <cell r="B2403">
            <v>48</v>
          </cell>
          <cell r="C2403" t="str">
            <v>QLD</v>
          </cell>
        </row>
        <row r="2404">
          <cell r="A2404">
            <v>4423</v>
          </cell>
          <cell r="B2404">
            <v>48</v>
          </cell>
          <cell r="C2404" t="str">
            <v>QLD</v>
          </cell>
        </row>
        <row r="2405">
          <cell r="A2405">
            <v>4424</v>
          </cell>
          <cell r="B2405">
            <v>48</v>
          </cell>
          <cell r="C2405" t="str">
            <v>QLD</v>
          </cell>
        </row>
        <row r="2406">
          <cell r="A2406">
            <v>4425</v>
          </cell>
          <cell r="B2406">
            <v>48</v>
          </cell>
          <cell r="C2406" t="str">
            <v>QLD</v>
          </cell>
        </row>
        <row r="2407">
          <cell r="A2407">
            <v>4426</v>
          </cell>
          <cell r="B2407">
            <v>48</v>
          </cell>
          <cell r="C2407" t="str">
            <v>QLD</v>
          </cell>
        </row>
        <row r="2408">
          <cell r="A2408">
            <v>4427</v>
          </cell>
          <cell r="B2408">
            <v>48</v>
          </cell>
          <cell r="C2408" t="str">
            <v>QLD</v>
          </cell>
        </row>
        <row r="2409">
          <cell r="A2409">
            <v>4428</v>
          </cell>
          <cell r="B2409">
            <v>48</v>
          </cell>
          <cell r="C2409" t="str">
            <v>QLD</v>
          </cell>
        </row>
        <row r="2410">
          <cell r="A2410">
            <v>4454</v>
          </cell>
          <cell r="B2410">
            <v>48</v>
          </cell>
          <cell r="C2410" t="str">
            <v>QLD</v>
          </cell>
        </row>
        <row r="2411">
          <cell r="A2411">
            <v>4455</v>
          </cell>
          <cell r="B2411">
            <v>48</v>
          </cell>
          <cell r="C2411" t="str">
            <v>QLD</v>
          </cell>
        </row>
        <row r="2412">
          <cell r="A2412">
            <v>4461</v>
          </cell>
          <cell r="B2412">
            <v>48</v>
          </cell>
          <cell r="C2412" t="str">
            <v>QLD</v>
          </cell>
        </row>
        <row r="2413">
          <cell r="A2413">
            <v>4462</v>
          </cell>
          <cell r="B2413">
            <v>48</v>
          </cell>
          <cell r="C2413" t="str">
            <v>QLD</v>
          </cell>
        </row>
        <row r="2414">
          <cell r="A2414">
            <v>4465</v>
          </cell>
          <cell r="B2414">
            <v>48</v>
          </cell>
          <cell r="C2414" t="str">
            <v>QLD</v>
          </cell>
        </row>
        <row r="2415">
          <cell r="A2415">
            <v>4467</v>
          </cell>
          <cell r="B2415">
            <v>48</v>
          </cell>
          <cell r="C2415" t="str">
            <v>QLD</v>
          </cell>
        </row>
        <row r="2416">
          <cell r="A2416">
            <v>4468</v>
          </cell>
          <cell r="B2416">
            <v>48</v>
          </cell>
          <cell r="C2416" t="str">
            <v>QLD</v>
          </cell>
        </row>
        <row r="2417">
          <cell r="A2417">
            <v>4470</v>
          </cell>
          <cell r="B2417">
            <v>48</v>
          </cell>
          <cell r="C2417" t="str">
            <v>QLD</v>
          </cell>
        </row>
        <row r="2418">
          <cell r="A2418">
            <v>4471</v>
          </cell>
          <cell r="B2418">
            <v>48</v>
          </cell>
          <cell r="C2418" t="str">
            <v>QLD</v>
          </cell>
        </row>
        <row r="2419">
          <cell r="A2419">
            <v>4472</v>
          </cell>
          <cell r="B2419">
            <v>45</v>
          </cell>
          <cell r="C2419" t="str">
            <v>QLD</v>
          </cell>
        </row>
        <row r="2420">
          <cell r="A2420">
            <v>4474</v>
          </cell>
          <cell r="B2420">
            <v>47</v>
          </cell>
          <cell r="C2420" t="str">
            <v>QLD</v>
          </cell>
        </row>
        <row r="2421">
          <cell r="A2421">
            <v>4475</v>
          </cell>
          <cell r="B2421">
            <v>48</v>
          </cell>
          <cell r="C2421" t="str">
            <v>QLD</v>
          </cell>
        </row>
        <row r="2422">
          <cell r="A2422">
            <v>4477</v>
          </cell>
          <cell r="B2422">
            <v>45</v>
          </cell>
          <cell r="C2422" t="str">
            <v>QLD</v>
          </cell>
        </row>
        <row r="2423">
          <cell r="A2423">
            <v>4478</v>
          </cell>
          <cell r="B2423">
            <v>45</v>
          </cell>
          <cell r="C2423" t="str">
            <v>QLD</v>
          </cell>
        </row>
        <row r="2424">
          <cell r="A2424">
            <v>4479</v>
          </cell>
          <cell r="B2424">
            <v>48</v>
          </cell>
          <cell r="C2424" t="str">
            <v>QLD</v>
          </cell>
        </row>
        <row r="2425">
          <cell r="A2425">
            <v>4480</v>
          </cell>
          <cell r="B2425">
            <v>47</v>
          </cell>
          <cell r="C2425" t="str">
            <v>QLD</v>
          </cell>
        </row>
        <row r="2426">
          <cell r="A2426">
            <v>4481</v>
          </cell>
          <cell r="B2426">
            <v>47</v>
          </cell>
          <cell r="C2426" t="str">
            <v>QLD</v>
          </cell>
        </row>
        <row r="2427">
          <cell r="A2427">
            <v>4482</v>
          </cell>
          <cell r="B2427">
            <v>47</v>
          </cell>
          <cell r="C2427" t="str">
            <v>QLD</v>
          </cell>
        </row>
        <row r="2428">
          <cell r="A2428">
            <v>4486</v>
          </cell>
          <cell r="B2428">
            <v>48</v>
          </cell>
          <cell r="C2428" t="str">
            <v>QLD</v>
          </cell>
        </row>
        <row r="2429">
          <cell r="A2429">
            <v>4487</v>
          </cell>
          <cell r="B2429">
            <v>48</v>
          </cell>
          <cell r="C2429" t="str">
            <v>QLD</v>
          </cell>
        </row>
        <row r="2430">
          <cell r="A2430">
            <v>4488</v>
          </cell>
          <cell r="B2430">
            <v>48</v>
          </cell>
          <cell r="C2430" t="str">
            <v>QLD</v>
          </cell>
        </row>
        <row r="2431">
          <cell r="A2431">
            <v>4489</v>
          </cell>
          <cell r="B2431">
            <v>48</v>
          </cell>
          <cell r="C2431" t="str">
            <v>QLD</v>
          </cell>
        </row>
        <row r="2432">
          <cell r="A2432">
            <v>4490</v>
          </cell>
          <cell r="B2432">
            <v>48</v>
          </cell>
          <cell r="C2432" t="str">
            <v>QLD</v>
          </cell>
        </row>
        <row r="2433">
          <cell r="A2433">
            <v>4491</v>
          </cell>
          <cell r="B2433">
            <v>48</v>
          </cell>
          <cell r="C2433" t="str">
            <v>QLD</v>
          </cell>
        </row>
        <row r="2434">
          <cell r="A2434">
            <v>4492</v>
          </cell>
          <cell r="B2434">
            <v>47</v>
          </cell>
          <cell r="C2434" t="str">
            <v>QLD</v>
          </cell>
        </row>
        <row r="2435">
          <cell r="A2435">
            <v>4493</v>
          </cell>
          <cell r="B2435">
            <v>48</v>
          </cell>
          <cell r="C2435" t="str">
            <v>QLD</v>
          </cell>
        </row>
        <row r="2436">
          <cell r="A2436">
            <v>4494</v>
          </cell>
          <cell r="B2436">
            <v>49</v>
          </cell>
          <cell r="C2436" t="str">
            <v>QLD</v>
          </cell>
        </row>
        <row r="2437">
          <cell r="A2437">
            <v>4496</v>
          </cell>
          <cell r="B2437">
            <v>49</v>
          </cell>
          <cell r="C2437" t="str">
            <v>QLD</v>
          </cell>
        </row>
        <row r="2438">
          <cell r="A2438">
            <v>4497</v>
          </cell>
          <cell r="B2438">
            <v>49</v>
          </cell>
          <cell r="C2438" t="str">
            <v>QLD</v>
          </cell>
        </row>
        <row r="2439">
          <cell r="A2439">
            <v>4498</v>
          </cell>
          <cell r="B2439">
            <v>49</v>
          </cell>
          <cell r="C2439" t="str">
            <v>QLD</v>
          </cell>
        </row>
        <row r="2440">
          <cell r="A2440">
            <v>4500</v>
          </cell>
          <cell r="B2440">
            <v>51</v>
          </cell>
          <cell r="C2440" t="str">
            <v>QLD</v>
          </cell>
        </row>
        <row r="2441">
          <cell r="A2441">
            <v>4501</v>
          </cell>
          <cell r="B2441">
            <v>51</v>
          </cell>
          <cell r="C2441" t="str">
            <v>QLD</v>
          </cell>
        </row>
        <row r="2442">
          <cell r="A2442">
            <v>4502</v>
          </cell>
          <cell r="B2442">
            <v>51</v>
          </cell>
          <cell r="C2442" t="str">
            <v>QLD</v>
          </cell>
        </row>
        <row r="2443">
          <cell r="A2443">
            <v>4503</v>
          </cell>
          <cell r="B2443">
            <v>51</v>
          </cell>
          <cell r="C2443" t="str">
            <v>QLD</v>
          </cell>
        </row>
        <row r="2444">
          <cell r="A2444">
            <v>4504</v>
          </cell>
          <cell r="B2444">
            <v>51</v>
          </cell>
          <cell r="C2444" t="str">
            <v>QLD</v>
          </cell>
        </row>
        <row r="2445">
          <cell r="A2445">
            <v>4505</v>
          </cell>
          <cell r="B2445">
            <v>51</v>
          </cell>
          <cell r="C2445" t="str">
            <v>QLD</v>
          </cell>
        </row>
        <row r="2446">
          <cell r="A2446">
            <v>4506</v>
          </cell>
          <cell r="B2446">
            <v>51</v>
          </cell>
          <cell r="C2446" t="str">
            <v>QLD</v>
          </cell>
        </row>
        <row r="2447">
          <cell r="A2447">
            <v>4507</v>
          </cell>
          <cell r="B2447">
            <v>51</v>
          </cell>
          <cell r="C2447" t="str">
            <v>QLD</v>
          </cell>
        </row>
        <row r="2448">
          <cell r="A2448">
            <v>4508</v>
          </cell>
          <cell r="B2448">
            <v>51</v>
          </cell>
          <cell r="C2448" t="str">
            <v>QLD</v>
          </cell>
        </row>
        <row r="2449">
          <cell r="A2449">
            <v>4509</v>
          </cell>
          <cell r="B2449">
            <v>51</v>
          </cell>
          <cell r="C2449" t="str">
            <v>QLD</v>
          </cell>
        </row>
        <row r="2450">
          <cell r="A2450">
            <v>4510</v>
          </cell>
          <cell r="B2450">
            <v>51</v>
          </cell>
          <cell r="C2450" t="str">
            <v>QLD</v>
          </cell>
        </row>
        <row r="2451">
          <cell r="A2451">
            <v>4511</v>
          </cell>
          <cell r="B2451">
            <v>51</v>
          </cell>
          <cell r="C2451" t="str">
            <v>QLD</v>
          </cell>
        </row>
        <row r="2452">
          <cell r="A2452">
            <v>4512</v>
          </cell>
          <cell r="B2452">
            <v>51</v>
          </cell>
          <cell r="C2452" t="str">
            <v>QLD</v>
          </cell>
        </row>
        <row r="2453">
          <cell r="A2453">
            <v>4514</v>
          </cell>
          <cell r="B2453">
            <v>51</v>
          </cell>
          <cell r="C2453" t="str">
            <v>QLD</v>
          </cell>
        </row>
        <row r="2454">
          <cell r="A2454">
            <v>4515</v>
          </cell>
          <cell r="B2454">
            <v>51</v>
          </cell>
          <cell r="C2454" t="str">
            <v>QLD</v>
          </cell>
        </row>
        <row r="2455">
          <cell r="A2455">
            <v>4516</v>
          </cell>
          <cell r="B2455">
            <v>51</v>
          </cell>
          <cell r="C2455" t="str">
            <v>QLD</v>
          </cell>
        </row>
        <row r="2456">
          <cell r="A2456">
            <v>4517</v>
          </cell>
          <cell r="B2456">
            <v>51</v>
          </cell>
          <cell r="C2456" t="str">
            <v>QLD</v>
          </cell>
        </row>
        <row r="2457">
          <cell r="A2457">
            <v>4518</v>
          </cell>
          <cell r="B2457">
            <v>51</v>
          </cell>
          <cell r="C2457" t="str">
            <v>QLD</v>
          </cell>
        </row>
        <row r="2458">
          <cell r="A2458">
            <v>4519</v>
          </cell>
          <cell r="B2458">
            <v>51</v>
          </cell>
          <cell r="C2458" t="str">
            <v>QLD</v>
          </cell>
        </row>
        <row r="2459">
          <cell r="A2459">
            <v>4520</v>
          </cell>
          <cell r="B2459">
            <v>51</v>
          </cell>
          <cell r="C2459" t="str">
            <v>QLD</v>
          </cell>
        </row>
        <row r="2460">
          <cell r="A2460">
            <v>4521</v>
          </cell>
          <cell r="B2460">
            <v>51</v>
          </cell>
          <cell r="C2460" t="str">
            <v>QLD</v>
          </cell>
        </row>
        <row r="2461">
          <cell r="A2461">
            <v>4550</v>
          </cell>
          <cell r="B2461">
            <v>51</v>
          </cell>
          <cell r="C2461" t="str">
            <v>QLD</v>
          </cell>
        </row>
        <row r="2462">
          <cell r="A2462">
            <v>4551</v>
          </cell>
          <cell r="B2462">
            <v>51</v>
          </cell>
          <cell r="C2462" t="str">
            <v>QLD</v>
          </cell>
        </row>
        <row r="2463">
          <cell r="A2463">
            <v>4552</v>
          </cell>
          <cell r="B2463">
            <v>51</v>
          </cell>
          <cell r="C2463" t="str">
            <v>QLD</v>
          </cell>
        </row>
        <row r="2464">
          <cell r="A2464">
            <v>4553</v>
          </cell>
          <cell r="B2464">
            <v>51</v>
          </cell>
          <cell r="C2464" t="str">
            <v>QLD</v>
          </cell>
        </row>
        <row r="2465">
          <cell r="A2465">
            <v>4554</v>
          </cell>
          <cell r="B2465">
            <v>51</v>
          </cell>
          <cell r="C2465" t="str">
            <v>QLD</v>
          </cell>
        </row>
        <row r="2466">
          <cell r="A2466">
            <v>4555</v>
          </cell>
          <cell r="B2466">
            <v>51</v>
          </cell>
          <cell r="C2466" t="str">
            <v>QLD</v>
          </cell>
        </row>
        <row r="2467">
          <cell r="A2467">
            <v>4556</v>
          </cell>
          <cell r="B2467">
            <v>51</v>
          </cell>
          <cell r="C2467" t="str">
            <v>QLD</v>
          </cell>
        </row>
        <row r="2468">
          <cell r="A2468">
            <v>4557</v>
          </cell>
          <cell r="B2468">
            <v>51</v>
          </cell>
          <cell r="C2468" t="str">
            <v>QLD</v>
          </cell>
        </row>
        <row r="2469">
          <cell r="A2469">
            <v>4558</v>
          </cell>
          <cell r="B2469">
            <v>51</v>
          </cell>
          <cell r="C2469" t="str">
            <v>QLD</v>
          </cell>
        </row>
        <row r="2470">
          <cell r="A2470">
            <v>4559</v>
          </cell>
          <cell r="B2470">
            <v>51</v>
          </cell>
          <cell r="C2470" t="str">
            <v>QLD</v>
          </cell>
        </row>
        <row r="2471">
          <cell r="A2471">
            <v>4560</v>
          </cell>
          <cell r="B2471">
            <v>51</v>
          </cell>
          <cell r="C2471" t="str">
            <v>QLD</v>
          </cell>
        </row>
        <row r="2472">
          <cell r="A2472">
            <v>4561</v>
          </cell>
          <cell r="B2472">
            <v>51</v>
          </cell>
          <cell r="C2472" t="str">
            <v>QLD</v>
          </cell>
        </row>
        <row r="2473">
          <cell r="A2473">
            <v>4562</v>
          </cell>
          <cell r="B2473">
            <v>51</v>
          </cell>
          <cell r="C2473" t="str">
            <v>QLD</v>
          </cell>
        </row>
        <row r="2474">
          <cell r="A2474">
            <v>4563</v>
          </cell>
          <cell r="B2474">
            <v>51</v>
          </cell>
          <cell r="C2474" t="str">
            <v>QLD</v>
          </cell>
        </row>
        <row r="2475">
          <cell r="A2475">
            <v>4564</v>
          </cell>
          <cell r="B2475">
            <v>51</v>
          </cell>
          <cell r="C2475" t="str">
            <v>QLD</v>
          </cell>
        </row>
        <row r="2476">
          <cell r="A2476">
            <v>4565</v>
          </cell>
          <cell r="B2476">
            <v>51</v>
          </cell>
          <cell r="C2476" t="str">
            <v>QLD</v>
          </cell>
        </row>
        <row r="2477">
          <cell r="A2477">
            <v>4566</v>
          </cell>
          <cell r="B2477">
            <v>51</v>
          </cell>
          <cell r="C2477" t="str">
            <v>QLD</v>
          </cell>
        </row>
        <row r="2478">
          <cell r="A2478">
            <v>4567</v>
          </cell>
          <cell r="B2478">
            <v>51</v>
          </cell>
          <cell r="C2478" t="str">
            <v>QLD</v>
          </cell>
        </row>
        <row r="2479">
          <cell r="A2479">
            <v>4568</v>
          </cell>
          <cell r="B2479">
            <v>51</v>
          </cell>
          <cell r="C2479" t="str">
            <v>QLD</v>
          </cell>
        </row>
        <row r="2480">
          <cell r="A2480">
            <v>4569</v>
          </cell>
          <cell r="B2480">
            <v>51</v>
          </cell>
          <cell r="C2480" t="str">
            <v>QLD</v>
          </cell>
        </row>
        <row r="2481">
          <cell r="A2481">
            <v>4570</v>
          </cell>
          <cell r="B2481">
            <v>50</v>
          </cell>
          <cell r="C2481" t="str">
            <v>QLD</v>
          </cell>
        </row>
        <row r="2482">
          <cell r="A2482">
            <v>4571</v>
          </cell>
          <cell r="B2482">
            <v>51</v>
          </cell>
          <cell r="C2482" t="str">
            <v>QLD</v>
          </cell>
        </row>
        <row r="2483">
          <cell r="A2483">
            <v>4572</v>
          </cell>
          <cell r="B2483">
            <v>51</v>
          </cell>
          <cell r="C2483" t="str">
            <v>QLD</v>
          </cell>
        </row>
        <row r="2484">
          <cell r="A2484">
            <v>4573</v>
          </cell>
          <cell r="B2484">
            <v>51</v>
          </cell>
          <cell r="C2484" t="str">
            <v>QLD</v>
          </cell>
        </row>
        <row r="2485">
          <cell r="A2485">
            <v>4574</v>
          </cell>
          <cell r="B2485">
            <v>51</v>
          </cell>
          <cell r="C2485" t="str">
            <v>QLD</v>
          </cell>
        </row>
        <row r="2486">
          <cell r="A2486">
            <v>4575</v>
          </cell>
          <cell r="B2486">
            <v>51</v>
          </cell>
          <cell r="C2486" t="str">
            <v>QLD</v>
          </cell>
        </row>
        <row r="2487">
          <cell r="A2487">
            <v>4580</v>
          </cell>
          <cell r="B2487">
            <v>50</v>
          </cell>
          <cell r="C2487" t="str">
            <v>QLD</v>
          </cell>
        </row>
        <row r="2488">
          <cell r="A2488">
            <v>4581</v>
          </cell>
          <cell r="B2488">
            <v>50</v>
          </cell>
          <cell r="C2488" t="str">
            <v>QLD</v>
          </cell>
        </row>
        <row r="2489">
          <cell r="A2489">
            <v>4600</v>
          </cell>
          <cell r="B2489">
            <v>50</v>
          </cell>
          <cell r="C2489" t="str">
            <v>QLD</v>
          </cell>
        </row>
        <row r="2490">
          <cell r="A2490">
            <v>4601</v>
          </cell>
          <cell r="B2490">
            <v>50</v>
          </cell>
          <cell r="C2490" t="str">
            <v>QLD</v>
          </cell>
        </row>
        <row r="2491">
          <cell r="A2491">
            <v>4605</v>
          </cell>
          <cell r="B2491">
            <v>50</v>
          </cell>
          <cell r="C2491" t="str">
            <v>QLD</v>
          </cell>
        </row>
        <row r="2492">
          <cell r="A2492">
            <v>4606</v>
          </cell>
          <cell r="B2492">
            <v>50</v>
          </cell>
          <cell r="C2492" t="str">
            <v>QLD</v>
          </cell>
        </row>
        <row r="2493">
          <cell r="A2493">
            <v>4608</v>
          </cell>
          <cell r="B2493">
            <v>50</v>
          </cell>
          <cell r="C2493" t="str">
            <v>QLD</v>
          </cell>
        </row>
        <row r="2494">
          <cell r="A2494">
            <v>4610</v>
          </cell>
          <cell r="B2494">
            <v>50</v>
          </cell>
          <cell r="C2494" t="str">
            <v>QLD</v>
          </cell>
        </row>
        <row r="2495">
          <cell r="A2495">
            <v>4611</v>
          </cell>
          <cell r="B2495">
            <v>50</v>
          </cell>
          <cell r="C2495" t="str">
            <v>QLD</v>
          </cell>
        </row>
        <row r="2496">
          <cell r="A2496">
            <v>4612</v>
          </cell>
          <cell r="B2496">
            <v>50</v>
          </cell>
          <cell r="C2496" t="str">
            <v>QLD</v>
          </cell>
        </row>
        <row r="2497">
          <cell r="A2497">
            <v>4613</v>
          </cell>
          <cell r="B2497">
            <v>50</v>
          </cell>
          <cell r="C2497" t="str">
            <v>QLD</v>
          </cell>
        </row>
        <row r="2498">
          <cell r="A2498">
            <v>4614</v>
          </cell>
          <cell r="B2498">
            <v>50</v>
          </cell>
          <cell r="C2498" t="str">
            <v>QLD</v>
          </cell>
        </row>
        <row r="2499">
          <cell r="A2499">
            <v>4615</v>
          </cell>
          <cell r="B2499">
            <v>50</v>
          </cell>
          <cell r="C2499" t="str">
            <v>QLD</v>
          </cell>
        </row>
        <row r="2500">
          <cell r="A2500">
            <v>4620</v>
          </cell>
          <cell r="B2500">
            <v>50</v>
          </cell>
          <cell r="C2500" t="str">
            <v>QLD</v>
          </cell>
        </row>
        <row r="2501">
          <cell r="A2501">
            <v>4621</v>
          </cell>
          <cell r="B2501">
            <v>50</v>
          </cell>
          <cell r="C2501" t="str">
            <v>QLD</v>
          </cell>
        </row>
        <row r="2502">
          <cell r="A2502">
            <v>4625</v>
          </cell>
          <cell r="B2502">
            <v>50</v>
          </cell>
          <cell r="C2502" t="str">
            <v>QLD</v>
          </cell>
        </row>
        <row r="2503">
          <cell r="A2503">
            <v>4626</v>
          </cell>
          <cell r="B2503">
            <v>50</v>
          </cell>
          <cell r="C2503" t="str">
            <v>QLD</v>
          </cell>
        </row>
        <row r="2504">
          <cell r="A2504">
            <v>4627</v>
          </cell>
          <cell r="B2504">
            <v>50</v>
          </cell>
          <cell r="C2504" t="str">
            <v>QLD</v>
          </cell>
        </row>
        <row r="2505">
          <cell r="A2505">
            <v>4630</v>
          </cell>
          <cell r="B2505">
            <v>50</v>
          </cell>
          <cell r="C2505" t="str">
            <v>QLD</v>
          </cell>
        </row>
        <row r="2506">
          <cell r="A2506">
            <v>4650</v>
          </cell>
          <cell r="B2506">
            <v>50</v>
          </cell>
          <cell r="C2506" t="str">
            <v>QLD</v>
          </cell>
        </row>
        <row r="2507">
          <cell r="A2507">
            <v>4655</v>
          </cell>
          <cell r="B2507">
            <v>50</v>
          </cell>
          <cell r="C2507" t="str">
            <v>QLD</v>
          </cell>
        </row>
        <row r="2508">
          <cell r="A2508">
            <v>4659</v>
          </cell>
          <cell r="B2508">
            <v>50</v>
          </cell>
          <cell r="C2508" t="str">
            <v>QLD</v>
          </cell>
        </row>
        <row r="2509">
          <cell r="A2509">
            <v>4660</v>
          </cell>
          <cell r="B2509">
            <v>50</v>
          </cell>
          <cell r="C2509" t="str">
            <v>QLD</v>
          </cell>
        </row>
        <row r="2510">
          <cell r="A2510">
            <v>4662</v>
          </cell>
          <cell r="B2510">
            <v>50</v>
          </cell>
          <cell r="C2510" t="str">
            <v>QLD</v>
          </cell>
        </row>
        <row r="2511">
          <cell r="A2511">
            <v>4670</v>
          </cell>
          <cell r="B2511">
            <v>50</v>
          </cell>
          <cell r="C2511" t="str">
            <v>QLD</v>
          </cell>
        </row>
        <row r="2512">
          <cell r="A2512">
            <v>4671</v>
          </cell>
          <cell r="B2512">
            <v>50</v>
          </cell>
          <cell r="C2512" t="str">
            <v>QLD</v>
          </cell>
        </row>
        <row r="2513">
          <cell r="A2513">
            <v>4673</v>
          </cell>
          <cell r="B2513">
            <v>50</v>
          </cell>
          <cell r="C2513" t="str">
            <v>QLD</v>
          </cell>
        </row>
        <row r="2514">
          <cell r="A2514">
            <v>4674</v>
          </cell>
          <cell r="B2514">
            <v>50</v>
          </cell>
          <cell r="C2514" t="str">
            <v>QLD</v>
          </cell>
        </row>
        <row r="2515">
          <cell r="A2515">
            <v>4676</v>
          </cell>
          <cell r="B2515">
            <v>50</v>
          </cell>
          <cell r="C2515" t="str">
            <v>QLD</v>
          </cell>
        </row>
        <row r="2516">
          <cell r="A2516">
            <v>4677</v>
          </cell>
          <cell r="B2516">
            <v>43</v>
          </cell>
          <cell r="C2516" t="str">
            <v>QLD</v>
          </cell>
        </row>
        <row r="2517">
          <cell r="A2517">
            <v>4678</v>
          </cell>
          <cell r="B2517">
            <v>43</v>
          </cell>
          <cell r="C2517" t="str">
            <v>QLD</v>
          </cell>
        </row>
        <row r="2518">
          <cell r="A2518">
            <v>4680</v>
          </cell>
          <cell r="B2518">
            <v>43</v>
          </cell>
          <cell r="C2518" t="str">
            <v>QLD</v>
          </cell>
        </row>
        <row r="2519">
          <cell r="A2519">
            <v>4694</v>
          </cell>
          <cell r="B2519">
            <v>43</v>
          </cell>
          <cell r="C2519" t="str">
            <v>QLD</v>
          </cell>
        </row>
        <row r="2520">
          <cell r="A2520">
            <v>4695</v>
          </cell>
          <cell r="B2520">
            <v>43</v>
          </cell>
          <cell r="C2520" t="str">
            <v>QLD</v>
          </cell>
        </row>
        <row r="2521">
          <cell r="A2521">
            <v>4697</v>
          </cell>
          <cell r="B2521">
            <v>43</v>
          </cell>
          <cell r="C2521" t="str">
            <v>QLD</v>
          </cell>
        </row>
        <row r="2522">
          <cell r="A2522">
            <v>4699</v>
          </cell>
          <cell r="B2522">
            <v>43</v>
          </cell>
          <cell r="C2522" t="str">
            <v>QLD</v>
          </cell>
        </row>
        <row r="2523">
          <cell r="A2523">
            <v>4700</v>
          </cell>
          <cell r="B2523">
            <v>43</v>
          </cell>
          <cell r="C2523" t="str">
            <v>QLD</v>
          </cell>
        </row>
        <row r="2524">
          <cell r="A2524">
            <v>4701</v>
          </cell>
          <cell r="B2524">
            <v>43</v>
          </cell>
          <cell r="C2524" t="str">
            <v>QLD</v>
          </cell>
        </row>
        <row r="2525">
          <cell r="A2525">
            <v>4702</v>
          </cell>
          <cell r="B2525">
            <v>43</v>
          </cell>
          <cell r="C2525" t="str">
            <v>QLD</v>
          </cell>
        </row>
        <row r="2526">
          <cell r="A2526">
            <v>4703</v>
          </cell>
          <cell r="B2526">
            <v>43</v>
          </cell>
          <cell r="C2526" t="str">
            <v>QLD</v>
          </cell>
        </row>
        <row r="2527">
          <cell r="A2527">
            <v>4704</v>
          </cell>
          <cell r="B2527">
            <v>43</v>
          </cell>
          <cell r="C2527" t="str">
            <v>QLD</v>
          </cell>
        </row>
        <row r="2528">
          <cell r="A2528">
            <v>4705</v>
          </cell>
          <cell r="B2528">
            <v>43</v>
          </cell>
          <cell r="C2528" t="str">
            <v>QLD</v>
          </cell>
        </row>
        <row r="2529">
          <cell r="A2529">
            <v>4706</v>
          </cell>
          <cell r="B2529">
            <v>43</v>
          </cell>
          <cell r="C2529" t="str">
            <v>QLD</v>
          </cell>
        </row>
        <row r="2530">
          <cell r="A2530">
            <v>4707</v>
          </cell>
          <cell r="B2530">
            <v>43</v>
          </cell>
          <cell r="C2530" t="str">
            <v>QLD</v>
          </cell>
        </row>
        <row r="2531">
          <cell r="A2531">
            <v>4709</v>
          </cell>
          <cell r="B2531">
            <v>43</v>
          </cell>
          <cell r="C2531" t="str">
            <v>QLD</v>
          </cell>
        </row>
        <row r="2532">
          <cell r="A2532">
            <v>4714</v>
          </cell>
          <cell r="B2532">
            <v>43</v>
          </cell>
          <cell r="C2532" t="str">
            <v>QLD</v>
          </cell>
        </row>
        <row r="2533">
          <cell r="A2533">
            <v>4715</v>
          </cell>
          <cell r="B2533">
            <v>43</v>
          </cell>
          <cell r="C2533" t="str">
            <v>QLD</v>
          </cell>
        </row>
        <row r="2534">
          <cell r="A2534">
            <v>4716</v>
          </cell>
          <cell r="B2534">
            <v>43</v>
          </cell>
          <cell r="C2534" t="str">
            <v>QLD</v>
          </cell>
        </row>
        <row r="2535">
          <cell r="A2535">
            <v>4717</v>
          </cell>
          <cell r="B2535">
            <v>44</v>
          </cell>
          <cell r="C2535" t="str">
            <v>QLD</v>
          </cell>
        </row>
        <row r="2536">
          <cell r="A2536">
            <v>4718</v>
          </cell>
          <cell r="B2536">
            <v>43</v>
          </cell>
          <cell r="C2536" t="str">
            <v>QLD</v>
          </cell>
        </row>
        <row r="2537">
          <cell r="A2537">
            <v>4719</v>
          </cell>
          <cell r="B2537">
            <v>43</v>
          </cell>
          <cell r="C2537" t="str">
            <v>QLD</v>
          </cell>
        </row>
        <row r="2538">
          <cell r="A2538">
            <v>4720</v>
          </cell>
          <cell r="B2538">
            <v>44</v>
          </cell>
          <cell r="C2538" t="str">
            <v>QLD</v>
          </cell>
        </row>
        <row r="2539">
          <cell r="A2539">
            <v>4721</v>
          </cell>
          <cell r="B2539">
            <v>44</v>
          </cell>
          <cell r="C2539" t="str">
            <v>QLD</v>
          </cell>
        </row>
        <row r="2540">
          <cell r="A2540">
            <v>4722</v>
          </cell>
          <cell r="B2540">
            <v>44</v>
          </cell>
          <cell r="C2540" t="str">
            <v>QLD</v>
          </cell>
        </row>
        <row r="2541">
          <cell r="A2541">
            <v>4724</v>
          </cell>
          <cell r="B2541">
            <v>45</v>
          </cell>
          <cell r="C2541" t="str">
            <v>QLD</v>
          </cell>
        </row>
        <row r="2542">
          <cell r="A2542">
            <v>4725</v>
          </cell>
          <cell r="B2542">
            <v>45</v>
          </cell>
          <cell r="C2542" t="str">
            <v>QLD</v>
          </cell>
        </row>
        <row r="2543">
          <cell r="A2543">
            <v>4726</v>
          </cell>
          <cell r="B2543">
            <v>45</v>
          </cell>
          <cell r="C2543" t="str">
            <v>QLD</v>
          </cell>
        </row>
        <row r="2544">
          <cell r="A2544">
            <v>4727</v>
          </cell>
          <cell r="B2544">
            <v>45</v>
          </cell>
          <cell r="C2544" t="str">
            <v>QLD</v>
          </cell>
        </row>
        <row r="2545">
          <cell r="A2545">
            <v>4730</v>
          </cell>
          <cell r="B2545">
            <v>45</v>
          </cell>
          <cell r="C2545" t="str">
            <v>QLD</v>
          </cell>
        </row>
        <row r="2546">
          <cell r="A2546">
            <v>4731</v>
          </cell>
          <cell r="B2546">
            <v>45</v>
          </cell>
          <cell r="C2546" t="str">
            <v>QLD</v>
          </cell>
        </row>
        <row r="2547">
          <cell r="A2547">
            <v>4732</v>
          </cell>
          <cell r="B2547">
            <v>45</v>
          </cell>
          <cell r="C2547" t="str">
            <v>QLD</v>
          </cell>
        </row>
        <row r="2548">
          <cell r="A2548">
            <v>4733</v>
          </cell>
          <cell r="B2548">
            <v>45</v>
          </cell>
          <cell r="C2548" t="str">
            <v>QLD</v>
          </cell>
        </row>
        <row r="2549">
          <cell r="A2549">
            <v>4735</v>
          </cell>
          <cell r="B2549">
            <v>45</v>
          </cell>
          <cell r="C2549" t="str">
            <v>QLD</v>
          </cell>
        </row>
        <row r="2550">
          <cell r="A2550">
            <v>4736</v>
          </cell>
          <cell r="B2550">
            <v>47</v>
          </cell>
          <cell r="C2550" t="str">
            <v>QLD</v>
          </cell>
        </row>
        <row r="2551">
          <cell r="A2551">
            <v>4737</v>
          </cell>
          <cell r="B2551">
            <v>42</v>
          </cell>
          <cell r="C2551" t="str">
            <v>QLD</v>
          </cell>
        </row>
        <row r="2552">
          <cell r="A2552">
            <v>4738</v>
          </cell>
          <cell r="B2552">
            <v>42</v>
          </cell>
          <cell r="C2552" t="str">
            <v>QLD</v>
          </cell>
        </row>
        <row r="2553">
          <cell r="A2553">
            <v>4739</v>
          </cell>
          <cell r="B2553">
            <v>42</v>
          </cell>
          <cell r="C2553" t="str">
            <v>QLD</v>
          </cell>
        </row>
        <row r="2554">
          <cell r="A2554">
            <v>4740</v>
          </cell>
          <cell r="B2554">
            <v>42</v>
          </cell>
          <cell r="C2554" t="str">
            <v>QLD</v>
          </cell>
        </row>
        <row r="2555">
          <cell r="A2555">
            <v>4741</v>
          </cell>
          <cell r="B2555">
            <v>42</v>
          </cell>
          <cell r="C2555" t="str">
            <v>QLD</v>
          </cell>
        </row>
        <row r="2556">
          <cell r="A2556">
            <v>4742</v>
          </cell>
          <cell r="B2556">
            <v>42</v>
          </cell>
          <cell r="C2556" t="str">
            <v>QLD</v>
          </cell>
        </row>
        <row r="2557">
          <cell r="A2557">
            <v>4743</v>
          </cell>
          <cell r="B2557">
            <v>42</v>
          </cell>
          <cell r="C2557" t="str">
            <v>QLD</v>
          </cell>
        </row>
        <row r="2558">
          <cell r="A2558">
            <v>4744</v>
          </cell>
          <cell r="B2558">
            <v>44</v>
          </cell>
          <cell r="C2558" t="str">
            <v>QLD</v>
          </cell>
        </row>
        <row r="2559">
          <cell r="A2559">
            <v>4745</v>
          </cell>
          <cell r="B2559">
            <v>44</v>
          </cell>
          <cell r="C2559" t="str">
            <v>QLD</v>
          </cell>
        </row>
        <row r="2560">
          <cell r="A2560">
            <v>4746</v>
          </cell>
          <cell r="B2560">
            <v>44</v>
          </cell>
          <cell r="C2560" t="str">
            <v>QLD</v>
          </cell>
        </row>
        <row r="2561">
          <cell r="A2561">
            <v>4750</v>
          </cell>
          <cell r="B2561">
            <v>44</v>
          </cell>
          <cell r="C2561" t="str">
            <v>QLD</v>
          </cell>
        </row>
        <row r="2562">
          <cell r="A2562">
            <v>4751</v>
          </cell>
          <cell r="B2562">
            <v>42</v>
          </cell>
          <cell r="C2562" t="str">
            <v>QLD</v>
          </cell>
        </row>
        <row r="2563">
          <cell r="A2563">
            <v>4753</v>
          </cell>
          <cell r="B2563">
            <v>42</v>
          </cell>
          <cell r="C2563" t="str">
            <v>QLD</v>
          </cell>
        </row>
        <row r="2564">
          <cell r="A2564">
            <v>4754</v>
          </cell>
          <cell r="B2564">
            <v>42</v>
          </cell>
          <cell r="C2564" t="str">
            <v>QLD</v>
          </cell>
        </row>
        <row r="2565">
          <cell r="A2565">
            <v>4756</v>
          </cell>
          <cell r="B2565">
            <v>42</v>
          </cell>
          <cell r="C2565" t="str">
            <v>QLD</v>
          </cell>
        </row>
        <row r="2566">
          <cell r="A2566">
            <v>4757</v>
          </cell>
          <cell r="B2566">
            <v>42</v>
          </cell>
          <cell r="C2566" t="str">
            <v>QLD</v>
          </cell>
        </row>
        <row r="2567">
          <cell r="A2567">
            <v>4798</v>
          </cell>
          <cell r="B2567">
            <v>42</v>
          </cell>
          <cell r="C2567" t="str">
            <v>QLD</v>
          </cell>
        </row>
        <row r="2568">
          <cell r="A2568">
            <v>4799</v>
          </cell>
          <cell r="B2568">
            <v>42</v>
          </cell>
          <cell r="C2568" t="str">
            <v>QLD</v>
          </cell>
        </row>
        <row r="2569">
          <cell r="A2569">
            <v>4800</v>
          </cell>
          <cell r="B2569">
            <v>42</v>
          </cell>
          <cell r="C2569" t="str">
            <v>QLD</v>
          </cell>
        </row>
        <row r="2570">
          <cell r="A2570">
            <v>4801</v>
          </cell>
          <cell r="B2570">
            <v>42</v>
          </cell>
          <cell r="C2570" t="str">
            <v>QLD</v>
          </cell>
        </row>
        <row r="2571">
          <cell r="A2571">
            <v>4802</v>
          </cell>
          <cell r="B2571">
            <v>42</v>
          </cell>
          <cell r="C2571" t="str">
            <v>QLD</v>
          </cell>
        </row>
        <row r="2572">
          <cell r="A2572">
            <v>4803</v>
          </cell>
          <cell r="B2572">
            <v>42</v>
          </cell>
          <cell r="C2572" t="str">
            <v>QLD</v>
          </cell>
        </row>
        <row r="2573">
          <cell r="A2573">
            <v>4804</v>
          </cell>
          <cell r="B2573">
            <v>42</v>
          </cell>
          <cell r="C2573" t="str">
            <v>QLD</v>
          </cell>
        </row>
        <row r="2574">
          <cell r="A2574">
            <v>4805</v>
          </cell>
          <cell r="B2574">
            <v>42</v>
          </cell>
          <cell r="C2574" t="str">
            <v>QLD</v>
          </cell>
        </row>
        <row r="2575">
          <cell r="A2575">
            <v>4806</v>
          </cell>
          <cell r="B2575">
            <v>41</v>
          </cell>
          <cell r="C2575" t="str">
            <v>QLD</v>
          </cell>
        </row>
        <row r="2576">
          <cell r="A2576">
            <v>4807</v>
          </cell>
          <cell r="B2576">
            <v>41</v>
          </cell>
          <cell r="C2576" t="str">
            <v>QLD</v>
          </cell>
        </row>
        <row r="2577">
          <cell r="A2577">
            <v>4808</v>
          </cell>
          <cell r="B2577">
            <v>41</v>
          </cell>
          <cell r="C2577" t="str">
            <v>QLD</v>
          </cell>
        </row>
        <row r="2578">
          <cell r="A2578">
            <v>4809</v>
          </cell>
          <cell r="B2578">
            <v>41</v>
          </cell>
          <cell r="C2578" t="str">
            <v>QLD</v>
          </cell>
        </row>
        <row r="2579">
          <cell r="A2579">
            <v>4810</v>
          </cell>
          <cell r="B2579">
            <v>41</v>
          </cell>
          <cell r="C2579" t="str">
            <v>QLD</v>
          </cell>
        </row>
        <row r="2580">
          <cell r="A2580">
            <v>4811</v>
          </cell>
          <cell r="B2580">
            <v>41</v>
          </cell>
          <cell r="C2580" t="str">
            <v>QLD</v>
          </cell>
        </row>
        <row r="2581">
          <cell r="A2581">
            <v>4812</v>
          </cell>
          <cell r="B2581">
            <v>41</v>
          </cell>
          <cell r="C2581" t="str">
            <v>QLD</v>
          </cell>
        </row>
        <row r="2582">
          <cell r="A2582">
            <v>4813</v>
          </cell>
          <cell r="B2582">
            <v>41</v>
          </cell>
          <cell r="C2582" t="str">
            <v>QLD</v>
          </cell>
        </row>
        <row r="2583">
          <cell r="A2583">
            <v>4814</v>
          </cell>
          <cell r="B2583">
            <v>41</v>
          </cell>
          <cell r="C2583" t="str">
            <v>QLD</v>
          </cell>
        </row>
        <row r="2584">
          <cell r="A2584">
            <v>4815</v>
          </cell>
          <cell r="B2584">
            <v>41</v>
          </cell>
          <cell r="C2584" t="str">
            <v>QLD</v>
          </cell>
        </row>
        <row r="2585">
          <cell r="A2585">
            <v>4816</v>
          </cell>
          <cell r="B2585">
            <v>41</v>
          </cell>
          <cell r="C2585" t="str">
            <v>QLD</v>
          </cell>
        </row>
        <row r="2586">
          <cell r="A2586">
            <v>4817</v>
          </cell>
          <cell r="B2586">
            <v>41</v>
          </cell>
          <cell r="C2586" t="str">
            <v>QLD</v>
          </cell>
        </row>
        <row r="2587">
          <cell r="A2587">
            <v>4818</v>
          </cell>
          <cell r="B2587">
            <v>41</v>
          </cell>
          <cell r="C2587" t="str">
            <v>QLD</v>
          </cell>
        </row>
        <row r="2588">
          <cell r="A2588">
            <v>4819</v>
          </cell>
          <cell r="B2588">
            <v>41</v>
          </cell>
          <cell r="C2588" t="str">
            <v>QLD</v>
          </cell>
        </row>
        <row r="2589">
          <cell r="A2589">
            <v>4820</v>
          </cell>
          <cell r="B2589">
            <v>38</v>
          </cell>
          <cell r="C2589" t="str">
            <v>QLD</v>
          </cell>
        </row>
        <row r="2590">
          <cell r="A2590">
            <v>4821</v>
          </cell>
          <cell r="B2590">
            <v>38</v>
          </cell>
          <cell r="C2590" t="str">
            <v>QLD</v>
          </cell>
        </row>
        <row r="2591">
          <cell r="A2591">
            <v>4822</v>
          </cell>
          <cell r="B2591">
            <v>38</v>
          </cell>
          <cell r="C2591" t="str">
            <v>QLD</v>
          </cell>
        </row>
        <row r="2592">
          <cell r="A2592">
            <v>4823</v>
          </cell>
          <cell r="B2592">
            <v>46</v>
          </cell>
          <cell r="C2592" t="str">
            <v>QLD</v>
          </cell>
        </row>
        <row r="2593">
          <cell r="A2593">
            <v>4824</v>
          </cell>
          <cell r="B2593">
            <v>46</v>
          </cell>
          <cell r="C2593" t="str">
            <v>QLD</v>
          </cell>
        </row>
        <row r="2594">
          <cell r="A2594">
            <v>4825</v>
          </cell>
          <cell r="B2594">
            <v>46</v>
          </cell>
          <cell r="C2594" t="str">
            <v>QLD</v>
          </cell>
        </row>
        <row r="2595">
          <cell r="A2595">
            <v>4828</v>
          </cell>
          <cell r="B2595">
            <v>46</v>
          </cell>
          <cell r="C2595" t="str">
            <v>QLD</v>
          </cell>
        </row>
        <row r="2596">
          <cell r="A2596">
            <v>4829</v>
          </cell>
          <cell r="B2596">
            <v>47</v>
          </cell>
          <cell r="C2596" t="str">
            <v>QLD</v>
          </cell>
        </row>
        <row r="2597">
          <cell r="A2597">
            <v>4830</v>
          </cell>
          <cell r="B2597">
            <v>46</v>
          </cell>
          <cell r="C2597" t="str">
            <v>QLD</v>
          </cell>
        </row>
        <row r="2598">
          <cell r="A2598">
            <v>4849</v>
          </cell>
          <cell r="B2598">
            <v>39</v>
          </cell>
          <cell r="C2598" t="str">
            <v>QLD</v>
          </cell>
        </row>
        <row r="2599">
          <cell r="A2599">
            <v>4850</v>
          </cell>
          <cell r="B2599">
            <v>39</v>
          </cell>
          <cell r="C2599" t="str">
            <v>QLD</v>
          </cell>
        </row>
        <row r="2600">
          <cell r="A2600">
            <v>4852</v>
          </cell>
          <cell r="B2600">
            <v>39</v>
          </cell>
          <cell r="C2600" t="str">
            <v>QLD</v>
          </cell>
        </row>
        <row r="2601">
          <cell r="A2601">
            <v>4854</v>
          </cell>
          <cell r="B2601">
            <v>39</v>
          </cell>
          <cell r="C2601" t="str">
            <v>QLD</v>
          </cell>
        </row>
        <row r="2602">
          <cell r="A2602">
            <v>4855</v>
          </cell>
          <cell r="B2602">
            <v>39</v>
          </cell>
          <cell r="C2602" t="str">
            <v>QLD</v>
          </cell>
        </row>
        <row r="2603">
          <cell r="A2603">
            <v>4856</v>
          </cell>
          <cell r="B2603">
            <v>39</v>
          </cell>
          <cell r="C2603" t="str">
            <v>QLD</v>
          </cell>
        </row>
        <row r="2604">
          <cell r="A2604">
            <v>4857</v>
          </cell>
          <cell r="B2604">
            <v>39</v>
          </cell>
          <cell r="C2604" t="str">
            <v>QLD</v>
          </cell>
        </row>
        <row r="2605">
          <cell r="A2605">
            <v>4858</v>
          </cell>
          <cell r="B2605">
            <v>39</v>
          </cell>
          <cell r="C2605" t="str">
            <v>QLD</v>
          </cell>
        </row>
        <row r="2606">
          <cell r="A2606">
            <v>4859</v>
          </cell>
          <cell r="B2606">
            <v>39</v>
          </cell>
          <cell r="C2606" t="str">
            <v>QLD</v>
          </cell>
        </row>
        <row r="2607">
          <cell r="A2607">
            <v>4860</v>
          </cell>
          <cell r="B2607">
            <v>39</v>
          </cell>
          <cell r="C2607" t="str">
            <v>QLD</v>
          </cell>
        </row>
        <row r="2608">
          <cell r="A2608">
            <v>4861</v>
          </cell>
          <cell r="B2608">
            <v>39</v>
          </cell>
          <cell r="C2608" t="str">
            <v>QLD</v>
          </cell>
        </row>
        <row r="2609">
          <cell r="A2609">
            <v>4865</v>
          </cell>
          <cell r="B2609">
            <v>39</v>
          </cell>
          <cell r="C2609" t="str">
            <v>QLD</v>
          </cell>
        </row>
        <row r="2610">
          <cell r="A2610">
            <v>4868</v>
          </cell>
          <cell r="B2610">
            <v>39</v>
          </cell>
          <cell r="C2610" t="str">
            <v>QLD</v>
          </cell>
        </row>
        <row r="2611">
          <cell r="A2611">
            <v>4869</v>
          </cell>
          <cell r="B2611">
            <v>39</v>
          </cell>
          <cell r="C2611" t="str">
            <v>QLD</v>
          </cell>
        </row>
        <row r="2612">
          <cell r="A2612">
            <v>4870</v>
          </cell>
          <cell r="B2612">
            <v>39</v>
          </cell>
          <cell r="C2612" t="str">
            <v>QLD</v>
          </cell>
        </row>
        <row r="2613">
          <cell r="A2613">
            <v>4871</v>
          </cell>
          <cell r="B2613">
            <v>39</v>
          </cell>
          <cell r="C2613" t="str">
            <v>QLD</v>
          </cell>
        </row>
        <row r="2614">
          <cell r="A2614">
            <v>4872</v>
          </cell>
          <cell r="B2614">
            <v>39</v>
          </cell>
          <cell r="C2614" t="str">
            <v>QLD</v>
          </cell>
        </row>
        <row r="2615">
          <cell r="A2615">
            <v>4873</v>
          </cell>
          <cell r="B2615">
            <v>39</v>
          </cell>
          <cell r="C2615" t="str">
            <v>QLD</v>
          </cell>
        </row>
        <row r="2616">
          <cell r="A2616">
            <v>4874</v>
          </cell>
          <cell r="B2616">
            <v>36</v>
          </cell>
          <cell r="C2616" t="str">
            <v>QLD</v>
          </cell>
        </row>
        <row r="2617">
          <cell r="A2617">
            <v>4875</v>
          </cell>
          <cell r="B2617">
            <v>36</v>
          </cell>
          <cell r="C2617" t="str">
            <v>QLD</v>
          </cell>
        </row>
        <row r="2618">
          <cell r="A2618">
            <v>4876</v>
          </cell>
          <cell r="B2618">
            <v>36</v>
          </cell>
          <cell r="C2618" t="str">
            <v>QLD</v>
          </cell>
        </row>
        <row r="2619">
          <cell r="A2619">
            <v>4878</v>
          </cell>
          <cell r="B2619">
            <v>39</v>
          </cell>
          <cell r="C2619" t="str">
            <v>QLD</v>
          </cell>
        </row>
        <row r="2620">
          <cell r="A2620">
            <v>4879</v>
          </cell>
          <cell r="B2620">
            <v>39</v>
          </cell>
          <cell r="C2620" t="str">
            <v>QLD</v>
          </cell>
        </row>
        <row r="2621">
          <cell r="A2621">
            <v>4880</v>
          </cell>
          <cell r="B2621">
            <v>39</v>
          </cell>
          <cell r="C2621" t="str">
            <v>QLD</v>
          </cell>
        </row>
        <row r="2622">
          <cell r="A2622">
            <v>4882</v>
          </cell>
          <cell r="B2622">
            <v>39</v>
          </cell>
          <cell r="C2622" t="str">
            <v>QLD</v>
          </cell>
        </row>
        <row r="2623">
          <cell r="A2623">
            <v>4883</v>
          </cell>
          <cell r="B2623">
            <v>39</v>
          </cell>
          <cell r="C2623" t="str">
            <v>QLD</v>
          </cell>
        </row>
        <row r="2624">
          <cell r="A2624">
            <v>4885</v>
          </cell>
          <cell r="B2624">
            <v>39</v>
          </cell>
          <cell r="C2624" t="str">
            <v>QLD</v>
          </cell>
        </row>
        <row r="2625">
          <cell r="A2625">
            <v>4886</v>
          </cell>
          <cell r="B2625">
            <v>39</v>
          </cell>
          <cell r="C2625" t="str">
            <v>QLD</v>
          </cell>
        </row>
        <row r="2626">
          <cell r="A2626">
            <v>4890</v>
          </cell>
          <cell r="B2626">
            <v>39</v>
          </cell>
          <cell r="C2626" t="str">
            <v>QLD</v>
          </cell>
        </row>
        <row r="2627">
          <cell r="A2627">
            <v>4891</v>
          </cell>
          <cell r="B2627">
            <v>39</v>
          </cell>
          <cell r="C2627" t="str">
            <v>QLD</v>
          </cell>
        </row>
        <row r="2628">
          <cell r="A2628">
            <v>5000</v>
          </cell>
          <cell r="B2628">
            <v>33</v>
          </cell>
          <cell r="C2628" t="str">
            <v>SA</v>
          </cell>
        </row>
        <row r="2629">
          <cell r="A2629">
            <v>5001</v>
          </cell>
          <cell r="B2629">
            <v>33</v>
          </cell>
          <cell r="C2629" t="str">
            <v>SA</v>
          </cell>
        </row>
        <row r="2630">
          <cell r="A2630">
            <v>5005</v>
          </cell>
          <cell r="B2630">
            <v>33</v>
          </cell>
          <cell r="C2630" t="str">
            <v>SA</v>
          </cell>
        </row>
        <row r="2631">
          <cell r="A2631">
            <v>5006</v>
          </cell>
          <cell r="B2631">
            <v>33</v>
          </cell>
          <cell r="C2631" t="str">
            <v>SA</v>
          </cell>
        </row>
        <row r="2632">
          <cell r="A2632">
            <v>5007</v>
          </cell>
          <cell r="B2632">
            <v>33</v>
          </cell>
          <cell r="C2632" t="str">
            <v>SA</v>
          </cell>
        </row>
        <row r="2633">
          <cell r="A2633">
            <v>5008</v>
          </cell>
          <cell r="B2633">
            <v>33</v>
          </cell>
          <cell r="C2633" t="str">
            <v>SA</v>
          </cell>
        </row>
        <row r="2634">
          <cell r="A2634">
            <v>5009</v>
          </cell>
          <cell r="B2634">
            <v>33</v>
          </cell>
          <cell r="C2634" t="str">
            <v>SA</v>
          </cell>
        </row>
        <row r="2635">
          <cell r="A2635">
            <v>5010</v>
          </cell>
          <cell r="B2635">
            <v>33</v>
          </cell>
          <cell r="C2635" t="str">
            <v>SA</v>
          </cell>
        </row>
        <row r="2636">
          <cell r="A2636">
            <v>5011</v>
          </cell>
          <cell r="B2636">
            <v>33</v>
          </cell>
          <cell r="C2636" t="str">
            <v>SA</v>
          </cell>
        </row>
        <row r="2637">
          <cell r="A2637">
            <v>5012</v>
          </cell>
          <cell r="B2637">
            <v>33</v>
          </cell>
          <cell r="C2637" t="str">
            <v>SA</v>
          </cell>
        </row>
        <row r="2638">
          <cell r="A2638">
            <v>5013</v>
          </cell>
          <cell r="B2638">
            <v>33</v>
          </cell>
          <cell r="C2638" t="str">
            <v>SA</v>
          </cell>
        </row>
        <row r="2639">
          <cell r="A2639">
            <v>5014</v>
          </cell>
          <cell r="B2639">
            <v>33</v>
          </cell>
          <cell r="C2639" t="str">
            <v>SA</v>
          </cell>
        </row>
        <row r="2640">
          <cell r="A2640">
            <v>5015</v>
          </cell>
          <cell r="B2640">
            <v>33</v>
          </cell>
          <cell r="C2640" t="str">
            <v>SA</v>
          </cell>
        </row>
        <row r="2641">
          <cell r="A2641">
            <v>5016</v>
          </cell>
          <cell r="B2641">
            <v>33</v>
          </cell>
          <cell r="C2641" t="str">
            <v>SA</v>
          </cell>
        </row>
        <row r="2642">
          <cell r="A2642">
            <v>5017</v>
          </cell>
          <cell r="B2642">
            <v>33</v>
          </cell>
          <cell r="C2642" t="str">
            <v>SA</v>
          </cell>
        </row>
        <row r="2643">
          <cell r="A2643">
            <v>5018</v>
          </cell>
          <cell r="B2643">
            <v>33</v>
          </cell>
          <cell r="C2643" t="str">
            <v>SA</v>
          </cell>
        </row>
        <row r="2644">
          <cell r="A2644">
            <v>5019</v>
          </cell>
          <cell r="B2644">
            <v>33</v>
          </cell>
          <cell r="C2644" t="str">
            <v>SA</v>
          </cell>
        </row>
        <row r="2645">
          <cell r="A2645">
            <v>5020</v>
          </cell>
          <cell r="B2645">
            <v>33</v>
          </cell>
          <cell r="C2645" t="str">
            <v>SA</v>
          </cell>
        </row>
        <row r="2646">
          <cell r="A2646">
            <v>5021</v>
          </cell>
          <cell r="B2646">
            <v>33</v>
          </cell>
          <cell r="C2646" t="str">
            <v>SA</v>
          </cell>
        </row>
        <row r="2647">
          <cell r="A2647">
            <v>5022</v>
          </cell>
          <cell r="B2647">
            <v>33</v>
          </cell>
          <cell r="C2647" t="str">
            <v>SA</v>
          </cell>
        </row>
        <row r="2648">
          <cell r="A2648">
            <v>5023</v>
          </cell>
          <cell r="B2648">
            <v>33</v>
          </cell>
          <cell r="C2648" t="str">
            <v>SA</v>
          </cell>
        </row>
        <row r="2649">
          <cell r="A2649">
            <v>5024</v>
          </cell>
          <cell r="B2649">
            <v>33</v>
          </cell>
          <cell r="C2649" t="str">
            <v>SA</v>
          </cell>
        </row>
        <row r="2650">
          <cell r="A2650">
            <v>5025</v>
          </cell>
          <cell r="B2650">
            <v>33</v>
          </cell>
          <cell r="C2650" t="str">
            <v>SA</v>
          </cell>
        </row>
        <row r="2651">
          <cell r="A2651">
            <v>5031</v>
          </cell>
          <cell r="B2651">
            <v>33</v>
          </cell>
          <cell r="C2651" t="str">
            <v>SA</v>
          </cell>
        </row>
        <row r="2652">
          <cell r="A2652">
            <v>5032</v>
          </cell>
          <cell r="B2652">
            <v>33</v>
          </cell>
          <cell r="C2652" t="str">
            <v>SA</v>
          </cell>
        </row>
        <row r="2653">
          <cell r="A2653">
            <v>5033</v>
          </cell>
          <cell r="B2653">
            <v>33</v>
          </cell>
          <cell r="C2653" t="str">
            <v>SA</v>
          </cell>
        </row>
        <row r="2654">
          <cell r="A2654">
            <v>5034</v>
          </cell>
          <cell r="B2654">
            <v>33</v>
          </cell>
          <cell r="C2654" t="str">
            <v>SA</v>
          </cell>
        </row>
        <row r="2655">
          <cell r="A2655">
            <v>5035</v>
          </cell>
          <cell r="B2655">
            <v>33</v>
          </cell>
          <cell r="C2655" t="str">
            <v>SA</v>
          </cell>
        </row>
        <row r="2656">
          <cell r="A2656">
            <v>5037</v>
          </cell>
          <cell r="B2656">
            <v>33</v>
          </cell>
          <cell r="C2656" t="str">
            <v>SA</v>
          </cell>
        </row>
        <row r="2657">
          <cell r="A2657">
            <v>5038</v>
          </cell>
          <cell r="B2657">
            <v>33</v>
          </cell>
          <cell r="C2657" t="str">
            <v>SA</v>
          </cell>
        </row>
        <row r="2658">
          <cell r="A2658">
            <v>5039</v>
          </cell>
          <cell r="B2658">
            <v>33</v>
          </cell>
          <cell r="C2658" t="str">
            <v>SA</v>
          </cell>
        </row>
        <row r="2659">
          <cell r="A2659">
            <v>5040</v>
          </cell>
          <cell r="B2659">
            <v>33</v>
          </cell>
          <cell r="C2659" t="str">
            <v>SA</v>
          </cell>
        </row>
        <row r="2660">
          <cell r="A2660">
            <v>5041</v>
          </cell>
          <cell r="B2660">
            <v>33</v>
          </cell>
          <cell r="C2660" t="str">
            <v>SA</v>
          </cell>
        </row>
        <row r="2661">
          <cell r="A2661">
            <v>5042</v>
          </cell>
          <cell r="B2661">
            <v>33</v>
          </cell>
          <cell r="C2661" t="str">
            <v>SA</v>
          </cell>
        </row>
        <row r="2662">
          <cell r="A2662">
            <v>5043</v>
          </cell>
          <cell r="B2662">
            <v>33</v>
          </cell>
          <cell r="C2662" t="str">
            <v>SA</v>
          </cell>
        </row>
        <row r="2663">
          <cell r="A2663">
            <v>5044</v>
          </cell>
          <cell r="B2663">
            <v>33</v>
          </cell>
          <cell r="C2663" t="str">
            <v>SA</v>
          </cell>
        </row>
        <row r="2664">
          <cell r="A2664">
            <v>5045</v>
          </cell>
          <cell r="B2664">
            <v>33</v>
          </cell>
          <cell r="C2664" t="str">
            <v>SA</v>
          </cell>
        </row>
        <row r="2665">
          <cell r="A2665">
            <v>5046</v>
          </cell>
          <cell r="B2665">
            <v>33</v>
          </cell>
          <cell r="C2665" t="str">
            <v>SA</v>
          </cell>
        </row>
        <row r="2666">
          <cell r="A2666">
            <v>5047</v>
          </cell>
          <cell r="B2666">
            <v>33</v>
          </cell>
          <cell r="C2666" t="str">
            <v>SA</v>
          </cell>
        </row>
        <row r="2667">
          <cell r="A2667">
            <v>5048</v>
          </cell>
          <cell r="B2667">
            <v>33</v>
          </cell>
          <cell r="C2667" t="str">
            <v>SA</v>
          </cell>
        </row>
        <row r="2668">
          <cell r="A2668">
            <v>5049</v>
          </cell>
          <cell r="B2668">
            <v>33</v>
          </cell>
          <cell r="C2668" t="str">
            <v>SA</v>
          </cell>
        </row>
        <row r="2669">
          <cell r="A2669">
            <v>5050</v>
          </cell>
          <cell r="B2669">
            <v>33</v>
          </cell>
          <cell r="C2669" t="str">
            <v>SA</v>
          </cell>
        </row>
        <row r="2670">
          <cell r="A2670">
            <v>5051</v>
          </cell>
          <cell r="B2670">
            <v>33</v>
          </cell>
          <cell r="C2670" t="str">
            <v>SA</v>
          </cell>
        </row>
        <row r="2671">
          <cell r="A2671">
            <v>5052</v>
          </cell>
          <cell r="B2671">
            <v>33</v>
          </cell>
          <cell r="C2671" t="str">
            <v>SA</v>
          </cell>
        </row>
        <row r="2672">
          <cell r="A2672">
            <v>5061</v>
          </cell>
          <cell r="B2672">
            <v>33</v>
          </cell>
          <cell r="C2672" t="str">
            <v>SA</v>
          </cell>
        </row>
        <row r="2673">
          <cell r="A2673">
            <v>5062</v>
          </cell>
          <cell r="B2673">
            <v>33</v>
          </cell>
          <cell r="C2673" t="str">
            <v>SA</v>
          </cell>
        </row>
        <row r="2674">
          <cell r="A2674">
            <v>5063</v>
          </cell>
          <cell r="B2674">
            <v>33</v>
          </cell>
          <cell r="C2674" t="str">
            <v>SA</v>
          </cell>
        </row>
        <row r="2675">
          <cell r="A2675">
            <v>5064</v>
          </cell>
          <cell r="B2675">
            <v>33</v>
          </cell>
          <cell r="C2675" t="str">
            <v>SA</v>
          </cell>
        </row>
        <row r="2676">
          <cell r="A2676">
            <v>5065</v>
          </cell>
          <cell r="B2676">
            <v>33</v>
          </cell>
          <cell r="C2676" t="str">
            <v>SA</v>
          </cell>
        </row>
        <row r="2677">
          <cell r="A2677">
            <v>5066</v>
          </cell>
          <cell r="B2677">
            <v>33</v>
          </cell>
          <cell r="C2677" t="str">
            <v>SA</v>
          </cell>
        </row>
        <row r="2678">
          <cell r="A2678">
            <v>5067</v>
          </cell>
          <cell r="B2678">
            <v>33</v>
          </cell>
          <cell r="C2678" t="str">
            <v>SA</v>
          </cell>
        </row>
        <row r="2679">
          <cell r="A2679">
            <v>5068</v>
          </cell>
          <cell r="B2679">
            <v>33</v>
          </cell>
          <cell r="C2679" t="str">
            <v>SA</v>
          </cell>
        </row>
        <row r="2680">
          <cell r="A2680">
            <v>5069</v>
          </cell>
          <cell r="B2680">
            <v>33</v>
          </cell>
          <cell r="C2680" t="str">
            <v>SA</v>
          </cell>
        </row>
        <row r="2681">
          <cell r="A2681">
            <v>5070</v>
          </cell>
          <cell r="B2681">
            <v>33</v>
          </cell>
          <cell r="C2681" t="str">
            <v>SA</v>
          </cell>
        </row>
        <row r="2682">
          <cell r="A2682">
            <v>5071</v>
          </cell>
          <cell r="B2682">
            <v>33</v>
          </cell>
          <cell r="C2682" t="str">
            <v>SA</v>
          </cell>
        </row>
        <row r="2683">
          <cell r="A2683">
            <v>5072</v>
          </cell>
          <cell r="B2683">
            <v>33</v>
          </cell>
          <cell r="C2683" t="str">
            <v>SA</v>
          </cell>
        </row>
        <row r="2684">
          <cell r="A2684">
            <v>5073</v>
          </cell>
          <cell r="B2684">
            <v>33</v>
          </cell>
          <cell r="C2684" t="str">
            <v>SA</v>
          </cell>
        </row>
        <row r="2685">
          <cell r="A2685">
            <v>5074</v>
          </cell>
          <cell r="B2685">
            <v>33</v>
          </cell>
          <cell r="C2685" t="str">
            <v>SA</v>
          </cell>
        </row>
        <row r="2686">
          <cell r="A2686">
            <v>5075</v>
          </cell>
          <cell r="B2686">
            <v>33</v>
          </cell>
          <cell r="C2686" t="str">
            <v>SA</v>
          </cell>
        </row>
        <row r="2687">
          <cell r="A2687">
            <v>5076</v>
          </cell>
          <cell r="B2687">
            <v>33</v>
          </cell>
          <cell r="C2687" t="str">
            <v>SA</v>
          </cell>
        </row>
        <row r="2688">
          <cell r="A2688">
            <v>5081</v>
          </cell>
          <cell r="B2688">
            <v>33</v>
          </cell>
          <cell r="C2688" t="str">
            <v>SA</v>
          </cell>
        </row>
        <row r="2689">
          <cell r="A2689">
            <v>5082</v>
          </cell>
          <cell r="B2689">
            <v>33</v>
          </cell>
          <cell r="C2689" t="str">
            <v>SA</v>
          </cell>
        </row>
        <row r="2690">
          <cell r="A2690">
            <v>5083</v>
          </cell>
          <cell r="B2690">
            <v>33</v>
          </cell>
          <cell r="C2690" t="str">
            <v>SA</v>
          </cell>
        </row>
        <row r="2691">
          <cell r="A2691">
            <v>5084</v>
          </cell>
          <cell r="B2691">
            <v>33</v>
          </cell>
          <cell r="C2691" t="str">
            <v>SA</v>
          </cell>
        </row>
        <row r="2692">
          <cell r="A2692">
            <v>5085</v>
          </cell>
          <cell r="B2692">
            <v>33</v>
          </cell>
          <cell r="C2692" t="str">
            <v>SA</v>
          </cell>
        </row>
        <row r="2693">
          <cell r="A2693">
            <v>5086</v>
          </cell>
          <cell r="B2693">
            <v>33</v>
          </cell>
          <cell r="C2693" t="str">
            <v>SA</v>
          </cell>
        </row>
        <row r="2694">
          <cell r="A2694">
            <v>5087</v>
          </cell>
          <cell r="B2694">
            <v>33</v>
          </cell>
          <cell r="C2694" t="str">
            <v>SA</v>
          </cell>
        </row>
        <row r="2695">
          <cell r="A2695">
            <v>5088</v>
          </cell>
          <cell r="B2695">
            <v>33</v>
          </cell>
          <cell r="C2695" t="str">
            <v>SA</v>
          </cell>
        </row>
        <row r="2696">
          <cell r="A2696">
            <v>5089</v>
          </cell>
          <cell r="B2696">
            <v>33</v>
          </cell>
          <cell r="C2696" t="str">
            <v>SA</v>
          </cell>
        </row>
        <row r="2697">
          <cell r="A2697">
            <v>5090</v>
          </cell>
          <cell r="B2697">
            <v>33</v>
          </cell>
          <cell r="C2697" t="str">
            <v>SA</v>
          </cell>
        </row>
        <row r="2698">
          <cell r="A2698">
            <v>5091</v>
          </cell>
          <cell r="B2698">
            <v>33</v>
          </cell>
          <cell r="C2698" t="str">
            <v>SA</v>
          </cell>
        </row>
        <row r="2699">
          <cell r="A2699">
            <v>5092</v>
          </cell>
          <cell r="B2699">
            <v>33</v>
          </cell>
          <cell r="C2699" t="str">
            <v>SA</v>
          </cell>
        </row>
        <row r="2700">
          <cell r="A2700">
            <v>5093</v>
          </cell>
          <cell r="B2700">
            <v>33</v>
          </cell>
          <cell r="C2700" t="str">
            <v>SA</v>
          </cell>
        </row>
        <row r="2701">
          <cell r="A2701">
            <v>5094</v>
          </cell>
          <cell r="B2701">
            <v>33</v>
          </cell>
          <cell r="C2701" t="str">
            <v>SA</v>
          </cell>
        </row>
        <row r="2702">
          <cell r="A2702">
            <v>5095</v>
          </cell>
          <cell r="B2702">
            <v>33</v>
          </cell>
          <cell r="C2702" t="str">
            <v>SA</v>
          </cell>
        </row>
        <row r="2703">
          <cell r="A2703">
            <v>5096</v>
          </cell>
          <cell r="B2703">
            <v>33</v>
          </cell>
          <cell r="C2703" t="str">
            <v>SA</v>
          </cell>
        </row>
        <row r="2704">
          <cell r="A2704">
            <v>5097</v>
          </cell>
          <cell r="B2704">
            <v>33</v>
          </cell>
          <cell r="C2704" t="str">
            <v>SA</v>
          </cell>
        </row>
        <row r="2705">
          <cell r="A2705">
            <v>5098</v>
          </cell>
          <cell r="B2705">
            <v>33</v>
          </cell>
          <cell r="C2705" t="str">
            <v>SA</v>
          </cell>
        </row>
        <row r="2706">
          <cell r="A2706">
            <v>5106</v>
          </cell>
          <cell r="B2706">
            <v>33</v>
          </cell>
          <cell r="C2706" t="str">
            <v>SA</v>
          </cell>
        </row>
        <row r="2707">
          <cell r="A2707">
            <v>5107</v>
          </cell>
          <cell r="B2707">
            <v>33</v>
          </cell>
          <cell r="C2707" t="str">
            <v>SA</v>
          </cell>
        </row>
        <row r="2708">
          <cell r="A2708">
            <v>5108</v>
          </cell>
          <cell r="B2708">
            <v>33</v>
          </cell>
          <cell r="C2708" t="str">
            <v>SA</v>
          </cell>
        </row>
        <row r="2709">
          <cell r="A2709">
            <v>5109</v>
          </cell>
          <cell r="B2709">
            <v>33</v>
          </cell>
          <cell r="C2709" t="str">
            <v>SA</v>
          </cell>
        </row>
        <row r="2710">
          <cell r="A2710">
            <v>5110</v>
          </cell>
          <cell r="B2710">
            <v>33</v>
          </cell>
          <cell r="C2710" t="str">
            <v>SA</v>
          </cell>
        </row>
        <row r="2711">
          <cell r="A2711">
            <v>5111</v>
          </cell>
          <cell r="B2711">
            <v>33</v>
          </cell>
          <cell r="C2711" t="str">
            <v>SA</v>
          </cell>
        </row>
        <row r="2712">
          <cell r="A2712">
            <v>5112</v>
          </cell>
          <cell r="B2712">
            <v>33</v>
          </cell>
          <cell r="C2712" t="str">
            <v>SA</v>
          </cell>
        </row>
        <row r="2713">
          <cell r="A2713">
            <v>5113</v>
          </cell>
          <cell r="B2713">
            <v>33</v>
          </cell>
          <cell r="C2713" t="str">
            <v>SA</v>
          </cell>
        </row>
        <row r="2714">
          <cell r="A2714">
            <v>5114</v>
          </cell>
          <cell r="B2714">
            <v>33</v>
          </cell>
          <cell r="C2714" t="str">
            <v>SA</v>
          </cell>
        </row>
        <row r="2715">
          <cell r="A2715">
            <v>5115</v>
          </cell>
          <cell r="B2715">
            <v>33</v>
          </cell>
          <cell r="C2715" t="str">
            <v>SA</v>
          </cell>
        </row>
        <row r="2716">
          <cell r="A2716">
            <v>5116</v>
          </cell>
          <cell r="B2716">
            <v>33</v>
          </cell>
          <cell r="C2716" t="str">
            <v>SA</v>
          </cell>
        </row>
        <row r="2717">
          <cell r="A2717">
            <v>5117</v>
          </cell>
          <cell r="B2717">
            <v>33</v>
          </cell>
          <cell r="C2717" t="str">
            <v>SA</v>
          </cell>
        </row>
        <row r="2718">
          <cell r="A2718">
            <v>5118</v>
          </cell>
          <cell r="B2718">
            <v>33</v>
          </cell>
          <cell r="C2718" t="str">
            <v>SA</v>
          </cell>
        </row>
        <row r="2719">
          <cell r="A2719">
            <v>5120</v>
          </cell>
          <cell r="B2719">
            <v>33</v>
          </cell>
          <cell r="C2719" t="str">
            <v>SA</v>
          </cell>
        </row>
        <row r="2720">
          <cell r="A2720">
            <v>5121</v>
          </cell>
          <cell r="B2720">
            <v>33</v>
          </cell>
          <cell r="C2720" t="str">
            <v>SA</v>
          </cell>
        </row>
        <row r="2721">
          <cell r="A2721">
            <v>5125</v>
          </cell>
          <cell r="B2721">
            <v>33</v>
          </cell>
          <cell r="C2721" t="str">
            <v>SA</v>
          </cell>
        </row>
        <row r="2722">
          <cell r="A2722">
            <v>5126</v>
          </cell>
          <cell r="B2722">
            <v>33</v>
          </cell>
          <cell r="C2722" t="str">
            <v>SA</v>
          </cell>
        </row>
        <row r="2723">
          <cell r="A2723">
            <v>5127</v>
          </cell>
          <cell r="B2723">
            <v>33</v>
          </cell>
          <cell r="C2723" t="str">
            <v>SA</v>
          </cell>
        </row>
        <row r="2724">
          <cell r="A2724">
            <v>5131</v>
          </cell>
          <cell r="B2724">
            <v>33</v>
          </cell>
          <cell r="C2724" t="str">
            <v>SA</v>
          </cell>
        </row>
        <row r="2725">
          <cell r="A2725">
            <v>5132</v>
          </cell>
          <cell r="B2725">
            <v>33</v>
          </cell>
          <cell r="C2725" t="str">
            <v>SA</v>
          </cell>
        </row>
        <row r="2726">
          <cell r="A2726">
            <v>5133</v>
          </cell>
          <cell r="B2726">
            <v>33</v>
          </cell>
          <cell r="C2726" t="str">
            <v>SA</v>
          </cell>
        </row>
        <row r="2727">
          <cell r="A2727">
            <v>5134</v>
          </cell>
          <cell r="B2727">
            <v>33</v>
          </cell>
          <cell r="C2727" t="str">
            <v>SA</v>
          </cell>
        </row>
        <row r="2728">
          <cell r="A2728">
            <v>5136</v>
          </cell>
          <cell r="B2728">
            <v>33</v>
          </cell>
          <cell r="C2728" t="str">
            <v>SA</v>
          </cell>
        </row>
        <row r="2729">
          <cell r="A2729">
            <v>5137</v>
          </cell>
          <cell r="B2729">
            <v>33</v>
          </cell>
          <cell r="C2729" t="str">
            <v>SA</v>
          </cell>
        </row>
        <row r="2730">
          <cell r="A2730">
            <v>5138</v>
          </cell>
          <cell r="B2730">
            <v>33</v>
          </cell>
          <cell r="C2730" t="str">
            <v>SA</v>
          </cell>
        </row>
        <row r="2731">
          <cell r="A2731">
            <v>5139</v>
          </cell>
          <cell r="B2731">
            <v>33</v>
          </cell>
          <cell r="C2731" t="str">
            <v>SA</v>
          </cell>
        </row>
        <row r="2732">
          <cell r="A2732">
            <v>5140</v>
          </cell>
          <cell r="B2732">
            <v>33</v>
          </cell>
          <cell r="C2732" t="str">
            <v>SA</v>
          </cell>
        </row>
        <row r="2733">
          <cell r="A2733">
            <v>5141</v>
          </cell>
          <cell r="B2733">
            <v>33</v>
          </cell>
          <cell r="C2733" t="str">
            <v>SA</v>
          </cell>
        </row>
        <row r="2734">
          <cell r="A2734">
            <v>5142</v>
          </cell>
          <cell r="B2734">
            <v>33</v>
          </cell>
          <cell r="C2734" t="str">
            <v>SA</v>
          </cell>
        </row>
        <row r="2735">
          <cell r="A2735">
            <v>5144</v>
          </cell>
          <cell r="B2735">
            <v>33</v>
          </cell>
          <cell r="C2735" t="str">
            <v>SA</v>
          </cell>
        </row>
        <row r="2736">
          <cell r="A2736">
            <v>5150</v>
          </cell>
          <cell r="B2736">
            <v>33</v>
          </cell>
          <cell r="C2736" t="str">
            <v>SA</v>
          </cell>
        </row>
        <row r="2737">
          <cell r="A2737">
            <v>5151</v>
          </cell>
          <cell r="B2737">
            <v>33</v>
          </cell>
          <cell r="C2737" t="str">
            <v>SA</v>
          </cell>
        </row>
        <row r="2738">
          <cell r="A2738">
            <v>5152</v>
          </cell>
          <cell r="B2738">
            <v>33</v>
          </cell>
          <cell r="C2738" t="str">
            <v>SA</v>
          </cell>
        </row>
        <row r="2739">
          <cell r="A2739">
            <v>5153</v>
          </cell>
          <cell r="B2739">
            <v>33</v>
          </cell>
          <cell r="C2739" t="str">
            <v>SA</v>
          </cell>
        </row>
        <row r="2740">
          <cell r="A2740">
            <v>5154</v>
          </cell>
          <cell r="B2740">
            <v>33</v>
          </cell>
          <cell r="C2740" t="str">
            <v>SA</v>
          </cell>
        </row>
        <row r="2741">
          <cell r="A2741">
            <v>5155</v>
          </cell>
          <cell r="B2741">
            <v>33</v>
          </cell>
          <cell r="C2741" t="str">
            <v>SA</v>
          </cell>
        </row>
        <row r="2742">
          <cell r="A2742">
            <v>5156</v>
          </cell>
          <cell r="B2742">
            <v>33</v>
          </cell>
          <cell r="C2742" t="str">
            <v>SA</v>
          </cell>
        </row>
        <row r="2743">
          <cell r="A2743">
            <v>5157</v>
          </cell>
          <cell r="B2743">
            <v>33</v>
          </cell>
          <cell r="C2743" t="str">
            <v>SA</v>
          </cell>
        </row>
        <row r="2744">
          <cell r="A2744">
            <v>5158</v>
          </cell>
          <cell r="B2744">
            <v>33</v>
          </cell>
          <cell r="C2744" t="str">
            <v>SA</v>
          </cell>
        </row>
        <row r="2745">
          <cell r="A2745">
            <v>5159</v>
          </cell>
          <cell r="B2745">
            <v>33</v>
          </cell>
          <cell r="C2745" t="str">
            <v>SA</v>
          </cell>
        </row>
        <row r="2746">
          <cell r="A2746">
            <v>5160</v>
          </cell>
          <cell r="B2746">
            <v>33</v>
          </cell>
          <cell r="C2746" t="str">
            <v>SA</v>
          </cell>
        </row>
        <row r="2747">
          <cell r="A2747">
            <v>5161</v>
          </cell>
          <cell r="B2747">
            <v>33</v>
          </cell>
          <cell r="C2747" t="str">
            <v>SA</v>
          </cell>
        </row>
        <row r="2748">
          <cell r="A2748">
            <v>5162</v>
          </cell>
          <cell r="B2748">
            <v>33</v>
          </cell>
          <cell r="C2748" t="str">
            <v>SA</v>
          </cell>
        </row>
        <row r="2749">
          <cell r="A2749">
            <v>5163</v>
          </cell>
          <cell r="B2749">
            <v>33</v>
          </cell>
          <cell r="C2749" t="str">
            <v>SA</v>
          </cell>
        </row>
        <row r="2750">
          <cell r="A2750">
            <v>5164</v>
          </cell>
          <cell r="B2750">
            <v>33</v>
          </cell>
          <cell r="C2750" t="str">
            <v>SA</v>
          </cell>
        </row>
        <row r="2751">
          <cell r="A2751">
            <v>5165</v>
          </cell>
          <cell r="B2751">
            <v>33</v>
          </cell>
          <cell r="C2751" t="str">
            <v>SA</v>
          </cell>
        </row>
        <row r="2752">
          <cell r="A2752">
            <v>5166</v>
          </cell>
          <cell r="B2752">
            <v>33</v>
          </cell>
          <cell r="C2752" t="str">
            <v>SA</v>
          </cell>
        </row>
        <row r="2753">
          <cell r="A2753">
            <v>5167</v>
          </cell>
          <cell r="B2753">
            <v>33</v>
          </cell>
          <cell r="C2753" t="str">
            <v>SA</v>
          </cell>
        </row>
        <row r="2754">
          <cell r="A2754">
            <v>5168</v>
          </cell>
          <cell r="B2754">
            <v>33</v>
          </cell>
          <cell r="C2754" t="str">
            <v>SA</v>
          </cell>
        </row>
        <row r="2755">
          <cell r="A2755">
            <v>5169</v>
          </cell>
          <cell r="B2755">
            <v>33</v>
          </cell>
          <cell r="C2755" t="str">
            <v>SA</v>
          </cell>
        </row>
        <row r="2756">
          <cell r="A2756">
            <v>5170</v>
          </cell>
          <cell r="B2756">
            <v>33</v>
          </cell>
          <cell r="C2756" t="str">
            <v>SA</v>
          </cell>
        </row>
        <row r="2757">
          <cell r="A2757">
            <v>5171</v>
          </cell>
          <cell r="B2757">
            <v>33</v>
          </cell>
          <cell r="C2757" t="str">
            <v>SA</v>
          </cell>
        </row>
        <row r="2758">
          <cell r="A2758">
            <v>5172</v>
          </cell>
          <cell r="B2758">
            <v>33</v>
          </cell>
          <cell r="C2758" t="str">
            <v>SA</v>
          </cell>
        </row>
        <row r="2759">
          <cell r="A2759">
            <v>5173</v>
          </cell>
          <cell r="B2759">
            <v>33</v>
          </cell>
          <cell r="C2759" t="str">
            <v>SA</v>
          </cell>
        </row>
        <row r="2760">
          <cell r="A2760">
            <v>5174</v>
          </cell>
          <cell r="B2760">
            <v>33</v>
          </cell>
          <cell r="C2760" t="str">
            <v>SA</v>
          </cell>
        </row>
        <row r="2761">
          <cell r="A2761">
            <v>5201</v>
          </cell>
          <cell r="B2761">
            <v>33</v>
          </cell>
          <cell r="C2761" t="str">
            <v>SA</v>
          </cell>
        </row>
        <row r="2762">
          <cell r="A2762">
            <v>5202</v>
          </cell>
          <cell r="B2762">
            <v>33</v>
          </cell>
          <cell r="C2762" t="str">
            <v>SA</v>
          </cell>
        </row>
        <row r="2763">
          <cell r="A2763">
            <v>5203</v>
          </cell>
          <cell r="B2763">
            <v>33</v>
          </cell>
          <cell r="C2763" t="str">
            <v>SA</v>
          </cell>
        </row>
        <row r="2764">
          <cell r="A2764">
            <v>5204</v>
          </cell>
          <cell r="B2764">
            <v>33</v>
          </cell>
          <cell r="C2764" t="str">
            <v>SA</v>
          </cell>
        </row>
        <row r="2765">
          <cell r="A2765">
            <v>5210</v>
          </cell>
          <cell r="B2765">
            <v>33</v>
          </cell>
          <cell r="C2765" t="str">
            <v>SA</v>
          </cell>
        </row>
        <row r="2766">
          <cell r="A2766">
            <v>5211</v>
          </cell>
          <cell r="B2766">
            <v>33</v>
          </cell>
          <cell r="C2766" t="str">
            <v>SA</v>
          </cell>
        </row>
        <row r="2767">
          <cell r="A2767">
            <v>5212</v>
          </cell>
          <cell r="B2767">
            <v>33</v>
          </cell>
          <cell r="C2767" t="str">
            <v>SA</v>
          </cell>
        </row>
        <row r="2768">
          <cell r="A2768">
            <v>5213</v>
          </cell>
          <cell r="B2768">
            <v>33</v>
          </cell>
          <cell r="C2768" t="str">
            <v>SA</v>
          </cell>
        </row>
        <row r="2769">
          <cell r="A2769">
            <v>5214</v>
          </cell>
          <cell r="B2769">
            <v>33</v>
          </cell>
          <cell r="C2769" t="str">
            <v>SA</v>
          </cell>
        </row>
        <row r="2770">
          <cell r="A2770">
            <v>5220</v>
          </cell>
          <cell r="B2770">
            <v>33</v>
          </cell>
          <cell r="C2770" t="str">
            <v>SA</v>
          </cell>
        </row>
        <row r="2771">
          <cell r="A2771">
            <v>5221</v>
          </cell>
          <cell r="B2771">
            <v>33</v>
          </cell>
          <cell r="C2771" t="str">
            <v>SA</v>
          </cell>
        </row>
        <row r="2772">
          <cell r="A2772">
            <v>5222</v>
          </cell>
          <cell r="B2772">
            <v>33</v>
          </cell>
          <cell r="C2772" t="str">
            <v>SA</v>
          </cell>
        </row>
        <row r="2773">
          <cell r="A2773">
            <v>5223</v>
          </cell>
          <cell r="B2773">
            <v>33</v>
          </cell>
          <cell r="C2773" t="str">
            <v>SA</v>
          </cell>
        </row>
        <row r="2774">
          <cell r="A2774">
            <v>5231</v>
          </cell>
          <cell r="B2774">
            <v>33</v>
          </cell>
          <cell r="C2774" t="str">
            <v>SA</v>
          </cell>
        </row>
        <row r="2775">
          <cell r="A2775">
            <v>5232</v>
          </cell>
          <cell r="B2775">
            <v>33</v>
          </cell>
          <cell r="C2775" t="str">
            <v>SA</v>
          </cell>
        </row>
        <row r="2776">
          <cell r="A2776">
            <v>5233</v>
          </cell>
          <cell r="B2776">
            <v>33</v>
          </cell>
          <cell r="C2776" t="str">
            <v>SA</v>
          </cell>
        </row>
        <row r="2777">
          <cell r="A2777">
            <v>5234</v>
          </cell>
          <cell r="B2777">
            <v>33</v>
          </cell>
          <cell r="C2777" t="str">
            <v>SA</v>
          </cell>
        </row>
        <row r="2778">
          <cell r="A2778">
            <v>5235</v>
          </cell>
          <cell r="B2778">
            <v>33</v>
          </cell>
          <cell r="C2778" t="str">
            <v>SA</v>
          </cell>
        </row>
        <row r="2779">
          <cell r="A2779">
            <v>5236</v>
          </cell>
          <cell r="B2779">
            <v>33</v>
          </cell>
          <cell r="C2779" t="str">
            <v>SA</v>
          </cell>
        </row>
        <row r="2780">
          <cell r="A2780">
            <v>5237</v>
          </cell>
          <cell r="B2780">
            <v>33</v>
          </cell>
          <cell r="C2780" t="str">
            <v>SA</v>
          </cell>
        </row>
        <row r="2781">
          <cell r="A2781">
            <v>5238</v>
          </cell>
          <cell r="B2781">
            <v>33</v>
          </cell>
          <cell r="C2781" t="str">
            <v>SA</v>
          </cell>
        </row>
        <row r="2782">
          <cell r="A2782">
            <v>5240</v>
          </cell>
          <cell r="B2782">
            <v>33</v>
          </cell>
          <cell r="C2782" t="str">
            <v>SA</v>
          </cell>
        </row>
        <row r="2783">
          <cell r="A2783">
            <v>5241</v>
          </cell>
          <cell r="B2783">
            <v>33</v>
          </cell>
          <cell r="C2783" t="str">
            <v>SA</v>
          </cell>
        </row>
        <row r="2784">
          <cell r="A2784">
            <v>5242</v>
          </cell>
          <cell r="B2784">
            <v>33</v>
          </cell>
          <cell r="C2784" t="str">
            <v>SA</v>
          </cell>
        </row>
        <row r="2785">
          <cell r="A2785">
            <v>5243</v>
          </cell>
          <cell r="B2785">
            <v>33</v>
          </cell>
          <cell r="C2785" t="str">
            <v>SA</v>
          </cell>
        </row>
        <row r="2786">
          <cell r="A2786">
            <v>5244</v>
          </cell>
          <cell r="B2786">
            <v>33</v>
          </cell>
          <cell r="C2786" t="str">
            <v>SA</v>
          </cell>
        </row>
        <row r="2787">
          <cell r="A2787">
            <v>5245</v>
          </cell>
          <cell r="B2787">
            <v>33</v>
          </cell>
          <cell r="C2787" t="str">
            <v>SA</v>
          </cell>
        </row>
        <row r="2788">
          <cell r="A2788">
            <v>5250</v>
          </cell>
          <cell r="B2788">
            <v>33</v>
          </cell>
          <cell r="C2788" t="str">
            <v>SA</v>
          </cell>
        </row>
        <row r="2789">
          <cell r="A2789">
            <v>5251</v>
          </cell>
          <cell r="B2789">
            <v>33</v>
          </cell>
          <cell r="C2789" t="str">
            <v>SA</v>
          </cell>
        </row>
        <row r="2790">
          <cell r="A2790">
            <v>5252</v>
          </cell>
          <cell r="B2790">
            <v>33</v>
          </cell>
          <cell r="C2790" t="str">
            <v>SA</v>
          </cell>
        </row>
        <row r="2791">
          <cell r="A2791">
            <v>5253</v>
          </cell>
          <cell r="B2791">
            <v>33</v>
          </cell>
          <cell r="C2791" t="str">
            <v>SA</v>
          </cell>
        </row>
        <row r="2792">
          <cell r="A2792">
            <v>5254</v>
          </cell>
          <cell r="B2792">
            <v>33</v>
          </cell>
          <cell r="C2792" t="str">
            <v>SA</v>
          </cell>
        </row>
        <row r="2793">
          <cell r="A2793">
            <v>5255</v>
          </cell>
          <cell r="B2793">
            <v>33</v>
          </cell>
          <cell r="C2793" t="str">
            <v>SA</v>
          </cell>
        </row>
        <row r="2794">
          <cell r="A2794">
            <v>5256</v>
          </cell>
          <cell r="B2794">
            <v>33</v>
          </cell>
          <cell r="C2794" t="str">
            <v>SA</v>
          </cell>
        </row>
        <row r="2795">
          <cell r="A2795">
            <v>5259</v>
          </cell>
          <cell r="B2795">
            <v>34</v>
          </cell>
          <cell r="C2795" t="str">
            <v>SA</v>
          </cell>
        </row>
        <row r="2796">
          <cell r="A2796">
            <v>5260</v>
          </cell>
          <cell r="B2796">
            <v>34</v>
          </cell>
          <cell r="C2796" t="str">
            <v>SA</v>
          </cell>
        </row>
        <row r="2797">
          <cell r="A2797">
            <v>5261</v>
          </cell>
          <cell r="B2797">
            <v>34</v>
          </cell>
          <cell r="C2797" t="str">
            <v>SA</v>
          </cell>
        </row>
        <row r="2798">
          <cell r="A2798">
            <v>5262</v>
          </cell>
          <cell r="B2798">
            <v>35</v>
          </cell>
          <cell r="C2798" t="str">
            <v>SA</v>
          </cell>
        </row>
        <row r="2799">
          <cell r="A2799">
            <v>5263</v>
          </cell>
          <cell r="B2799">
            <v>35</v>
          </cell>
          <cell r="C2799" t="str">
            <v>SA</v>
          </cell>
        </row>
        <row r="2800">
          <cell r="A2800">
            <v>5264</v>
          </cell>
          <cell r="B2800">
            <v>34</v>
          </cell>
          <cell r="C2800" t="str">
            <v>SA</v>
          </cell>
        </row>
        <row r="2801">
          <cell r="A2801">
            <v>5265</v>
          </cell>
          <cell r="B2801">
            <v>34</v>
          </cell>
          <cell r="C2801" t="str">
            <v>SA</v>
          </cell>
        </row>
        <row r="2802">
          <cell r="A2802">
            <v>5266</v>
          </cell>
          <cell r="B2802">
            <v>34</v>
          </cell>
          <cell r="C2802" t="str">
            <v>SA</v>
          </cell>
        </row>
        <row r="2803">
          <cell r="A2803">
            <v>5267</v>
          </cell>
          <cell r="B2803">
            <v>35</v>
          </cell>
          <cell r="C2803" t="str">
            <v>SA</v>
          </cell>
        </row>
        <row r="2804">
          <cell r="A2804">
            <v>5268</v>
          </cell>
          <cell r="B2804">
            <v>35</v>
          </cell>
          <cell r="C2804" t="str">
            <v>SA</v>
          </cell>
        </row>
        <row r="2805">
          <cell r="A2805">
            <v>5269</v>
          </cell>
          <cell r="B2805">
            <v>35</v>
          </cell>
          <cell r="C2805" t="str">
            <v>SA</v>
          </cell>
        </row>
        <row r="2806">
          <cell r="A2806">
            <v>5270</v>
          </cell>
          <cell r="B2806">
            <v>35</v>
          </cell>
          <cell r="C2806" t="str">
            <v>SA</v>
          </cell>
        </row>
        <row r="2807">
          <cell r="A2807">
            <v>5271</v>
          </cell>
          <cell r="B2807">
            <v>35</v>
          </cell>
          <cell r="C2807" t="str">
            <v>SA</v>
          </cell>
        </row>
        <row r="2808">
          <cell r="A2808">
            <v>5272</v>
          </cell>
          <cell r="B2808">
            <v>35</v>
          </cell>
          <cell r="C2808" t="str">
            <v>SA</v>
          </cell>
        </row>
        <row r="2809">
          <cell r="A2809">
            <v>5273</v>
          </cell>
          <cell r="B2809">
            <v>35</v>
          </cell>
          <cell r="C2809" t="str">
            <v>SA</v>
          </cell>
        </row>
        <row r="2810">
          <cell r="A2810">
            <v>5275</v>
          </cell>
          <cell r="B2810">
            <v>35</v>
          </cell>
          <cell r="C2810" t="str">
            <v>SA</v>
          </cell>
        </row>
        <row r="2811">
          <cell r="A2811">
            <v>5276</v>
          </cell>
          <cell r="B2811">
            <v>35</v>
          </cell>
          <cell r="C2811" t="str">
            <v>SA</v>
          </cell>
        </row>
        <row r="2812">
          <cell r="A2812">
            <v>5277</v>
          </cell>
          <cell r="B2812">
            <v>35</v>
          </cell>
          <cell r="C2812" t="str">
            <v>SA</v>
          </cell>
        </row>
        <row r="2813">
          <cell r="A2813">
            <v>5278</v>
          </cell>
          <cell r="B2813">
            <v>35</v>
          </cell>
          <cell r="C2813" t="str">
            <v>SA</v>
          </cell>
        </row>
        <row r="2814">
          <cell r="A2814">
            <v>5279</v>
          </cell>
          <cell r="B2814">
            <v>35</v>
          </cell>
          <cell r="C2814" t="str">
            <v>SA</v>
          </cell>
        </row>
        <row r="2815">
          <cell r="A2815">
            <v>5280</v>
          </cell>
          <cell r="B2815">
            <v>35</v>
          </cell>
          <cell r="C2815" t="str">
            <v>SA</v>
          </cell>
        </row>
        <row r="2816">
          <cell r="A2816">
            <v>5290</v>
          </cell>
          <cell r="B2816">
            <v>35</v>
          </cell>
          <cell r="C2816" t="str">
            <v>SA</v>
          </cell>
        </row>
        <row r="2817">
          <cell r="A2817">
            <v>5291</v>
          </cell>
          <cell r="B2817">
            <v>35</v>
          </cell>
          <cell r="C2817" t="str">
            <v>SA</v>
          </cell>
        </row>
        <row r="2818">
          <cell r="A2818">
            <v>5301</v>
          </cell>
          <cell r="B2818">
            <v>34</v>
          </cell>
          <cell r="C2818" t="str">
            <v>SA</v>
          </cell>
        </row>
        <row r="2819">
          <cell r="A2819">
            <v>5302</v>
          </cell>
          <cell r="B2819">
            <v>34</v>
          </cell>
          <cell r="C2819" t="str">
            <v>SA</v>
          </cell>
        </row>
        <row r="2820">
          <cell r="A2820">
            <v>5303</v>
          </cell>
          <cell r="B2820">
            <v>33</v>
          </cell>
          <cell r="C2820" t="str">
            <v>SA</v>
          </cell>
        </row>
        <row r="2821">
          <cell r="A2821">
            <v>5304</v>
          </cell>
          <cell r="B2821">
            <v>34</v>
          </cell>
          <cell r="C2821" t="str">
            <v>SA</v>
          </cell>
        </row>
        <row r="2822">
          <cell r="A2822">
            <v>5306</v>
          </cell>
          <cell r="B2822">
            <v>34</v>
          </cell>
          <cell r="C2822" t="str">
            <v>SA</v>
          </cell>
        </row>
        <row r="2823">
          <cell r="A2823">
            <v>5307</v>
          </cell>
          <cell r="B2823">
            <v>34</v>
          </cell>
          <cell r="C2823" t="str">
            <v>SA</v>
          </cell>
        </row>
        <row r="2824">
          <cell r="A2824">
            <v>5308</v>
          </cell>
          <cell r="B2824">
            <v>34</v>
          </cell>
          <cell r="C2824" t="str">
            <v>SA</v>
          </cell>
        </row>
        <row r="2825">
          <cell r="A2825">
            <v>5309</v>
          </cell>
          <cell r="B2825">
            <v>34</v>
          </cell>
          <cell r="C2825" t="str">
            <v>SA</v>
          </cell>
        </row>
        <row r="2826">
          <cell r="A2826">
            <v>5310</v>
          </cell>
          <cell r="B2826">
            <v>34</v>
          </cell>
          <cell r="C2826" t="str">
            <v>SA</v>
          </cell>
        </row>
        <row r="2827">
          <cell r="A2827">
            <v>5311</v>
          </cell>
          <cell r="B2827">
            <v>34</v>
          </cell>
          <cell r="C2827" t="str">
            <v>SA</v>
          </cell>
        </row>
        <row r="2828">
          <cell r="A2828">
            <v>5312</v>
          </cell>
          <cell r="B2828">
            <v>34</v>
          </cell>
          <cell r="C2828" t="str">
            <v>SA</v>
          </cell>
        </row>
        <row r="2829">
          <cell r="A2829">
            <v>5320</v>
          </cell>
          <cell r="B2829">
            <v>34</v>
          </cell>
          <cell r="C2829" t="str">
            <v>SA</v>
          </cell>
        </row>
        <row r="2830">
          <cell r="A2830">
            <v>5321</v>
          </cell>
          <cell r="B2830">
            <v>34</v>
          </cell>
          <cell r="C2830" t="str">
            <v>SA</v>
          </cell>
        </row>
        <row r="2831">
          <cell r="A2831">
            <v>5322</v>
          </cell>
          <cell r="B2831">
            <v>34</v>
          </cell>
          <cell r="C2831" t="str">
            <v>SA</v>
          </cell>
        </row>
        <row r="2832">
          <cell r="A2832">
            <v>5330</v>
          </cell>
          <cell r="B2832">
            <v>34</v>
          </cell>
          <cell r="C2832" t="str">
            <v>SA</v>
          </cell>
        </row>
        <row r="2833">
          <cell r="A2833">
            <v>5331</v>
          </cell>
          <cell r="B2833">
            <v>34</v>
          </cell>
          <cell r="C2833" t="str">
            <v>SA</v>
          </cell>
        </row>
        <row r="2834">
          <cell r="A2834">
            <v>5332</v>
          </cell>
          <cell r="B2834">
            <v>34</v>
          </cell>
          <cell r="C2834" t="str">
            <v>SA</v>
          </cell>
        </row>
        <row r="2835">
          <cell r="A2835">
            <v>5333</v>
          </cell>
          <cell r="B2835">
            <v>34</v>
          </cell>
          <cell r="C2835" t="str">
            <v>SA</v>
          </cell>
        </row>
        <row r="2836">
          <cell r="A2836">
            <v>5340</v>
          </cell>
          <cell r="B2836">
            <v>34</v>
          </cell>
          <cell r="C2836" t="str">
            <v>SA</v>
          </cell>
        </row>
        <row r="2837">
          <cell r="A2837">
            <v>5341</v>
          </cell>
          <cell r="B2837">
            <v>34</v>
          </cell>
          <cell r="C2837" t="str">
            <v>SA</v>
          </cell>
        </row>
        <row r="2838">
          <cell r="A2838">
            <v>5342</v>
          </cell>
          <cell r="B2838">
            <v>34</v>
          </cell>
          <cell r="C2838" t="str">
            <v>SA</v>
          </cell>
        </row>
        <row r="2839">
          <cell r="A2839">
            <v>5343</v>
          </cell>
          <cell r="B2839">
            <v>34</v>
          </cell>
          <cell r="C2839" t="str">
            <v>SA</v>
          </cell>
        </row>
        <row r="2840">
          <cell r="A2840">
            <v>5344</v>
          </cell>
          <cell r="B2840">
            <v>34</v>
          </cell>
          <cell r="C2840" t="str">
            <v>SA</v>
          </cell>
        </row>
        <row r="2841">
          <cell r="A2841">
            <v>5345</v>
          </cell>
          <cell r="B2841">
            <v>34</v>
          </cell>
          <cell r="C2841" t="str">
            <v>SA</v>
          </cell>
        </row>
        <row r="2842">
          <cell r="A2842">
            <v>5346</v>
          </cell>
          <cell r="B2842">
            <v>34</v>
          </cell>
          <cell r="C2842" t="str">
            <v>SA</v>
          </cell>
        </row>
        <row r="2843">
          <cell r="A2843">
            <v>5350</v>
          </cell>
          <cell r="B2843">
            <v>33</v>
          </cell>
          <cell r="C2843" t="str">
            <v>SA</v>
          </cell>
        </row>
        <row r="2844">
          <cell r="A2844">
            <v>5351</v>
          </cell>
          <cell r="B2844">
            <v>33</v>
          </cell>
          <cell r="C2844" t="str">
            <v>SA</v>
          </cell>
        </row>
        <row r="2845">
          <cell r="A2845">
            <v>5352</v>
          </cell>
          <cell r="B2845">
            <v>33</v>
          </cell>
          <cell r="C2845" t="str">
            <v>SA</v>
          </cell>
        </row>
        <row r="2846">
          <cell r="A2846">
            <v>5353</v>
          </cell>
          <cell r="B2846">
            <v>33</v>
          </cell>
          <cell r="C2846" t="str">
            <v>SA</v>
          </cell>
        </row>
        <row r="2847">
          <cell r="A2847">
            <v>5354</v>
          </cell>
          <cell r="B2847">
            <v>34</v>
          </cell>
          <cell r="C2847" t="str">
            <v>SA</v>
          </cell>
        </row>
        <row r="2848">
          <cell r="A2848">
            <v>5355</v>
          </cell>
          <cell r="B2848">
            <v>33</v>
          </cell>
          <cell r="C2848" t="str">
            <v>SA</v>
          </cell>
        </row>
        <row r="2849">
          <cell r="A2849">
            <v>5356</v>
          </cell>
          <cell r="B2849">
            <v>34</v>
          </cell>
          <cell r="C2849" t="str">
            <v>SA</v>
          </cell>
        </row>
        <row r="2850">
          <cell r="A2850">
            <v>5357</v>
          </cell>
          <cell r="B2850">
            <v>34</v>
          </cell>
          <cell r="C2850" t="str">
            <v>SA</v>
          </cell>
        </row>
        <row r="2851">
          <cell r="A2851">
            <v>5360</v>
          </cell>
          <cell r="B2851">
            <v>33</v>
          </cell>
          <cell r="C2851" t="str">
            <v>SA</v>
          </cell>
        </row>
        <row r="2852">
          <cell r="A2852">
            <v>5371</v>
          </cell>
          <cell r="B2852">
            <v>33</v>
          </cell>
          <cell r="C2852" t="str">
            <v>SA</v>
          </cell>
        </row>
        <row r="2853">
          <cell r="A2853">
            <v>5372</v>
          </cell>
          <cell r="B2853">
            <v>33</v>
          </cell>
          <cell r="C2853" t="str">
            <v>SA</v>
          </cell>
        </row>
        <row r="2854">
          <cell r="A2854">
            <v>5373</v>
          </cell>
          <cell r="B2854">
            <v>32</v>
          </cell>
          <cell r="C2854" t="str">
            <v>SA</v>
          </cell>
        </row>
        <row r="2855">
          <cell r="A2855">
            <v>5374</v>
          </cell>
          <cell r="B2855">
            <v>32</v>
          </cell>
          <cell r="C2855" t="str">
            <v>SA</v>
          </cell>
        </row>
        <row r="2856">
          <cell r="A2856">
            <v>5381</v>
          </cell>
          <cell r="B2856">
            <v>32</v>
          </cell>
          <cell r="C2856" t="str">
            <v>SA</v>
          </cell>
        </row>
        <row r="2857">
          <cell r="A2857">
            <v>5400</v>
          </cell>
          <cell r="B2857">
            <v>32</v>
          </cell>
          <cell r="C2857" t="str">
            <v>SA</v>
          </cell>
        </row>
        <row r="2858">
          <cell r="A2858">
            <v>5401</v>
          </cell>
          <cell r="B2858">
            <v>32</v>
          </cell>
          <cell r="C2858" t="str">
            <v>SA</v>
          </cell>
        </row>
        <row r="2859">
          <cell r="A2859">
            <v>5410</v>
          </cell>
          <cell r="B2859">
            <v>32</v>
          </cell>
          <cell r="C2859" t="str">
            <v>SA</v>
          </cell>
        </row>
        <row r="2860">
          <cell r="A2860">
            <v>5411</v>
          </cell>
          <cell r="B2860">
            <v>32</v>
          </cell>
          <cell r="C2860" t="str">
            <v>SA</v>
          </cell>
        </row>
        <row r="2861">
          <cell r="A2861">
            <v>5412</v>
          </cell>
          <cell r="B2861">
            <v>32</v>
          </cell>
          <cell r="C2861" t="str">
            <v>SA</v>
          </cell>
        </row>
        <row r="2862">
          <cell r="A2862">
            <v>5413</v>
          </cell>
          <cell r="B2862">
            <v>32</v>
          </cell>
          <cell r="C2862" t="str">
            <v>SA</v>
          </cell>
        </row>
        <row r="2863">
          <cell r="A2863">
            <v>5414</v>
          </cell>
          <cell r="B2863">
            <v>32</v>
          </cell>
          <cell r="C2863" t="str">
            <v>SA</v>
          </cell>
        </row>
        <row r="2864">
          <cell r="A2864">
            <v>5415</v>
          </cell>
          <cell r="B2864">
            <v>32</v>
          </cell>
          <cell r="C2864" t="str">
            <v>SA</v>
          </cell>
        </row>
        <row r="2865">
          <cell r="A2865">
            <v>5416</v>
          </cell>
          <cell r="B2865">
            <v>32</v>
          </cell>
          <cell r="C2865" t="str">
            <v>SA</v>
          </cell>
        </row>
        <row r="2866">
          <cell r="A2866">
            <v>5417</v>
          </cell>
          <cell r="B2866">
            <v>32</v>
          </cell>
          <cell r="C2866" t="str">
            <v>SA</v>
          </cell>
        </row>
        <row r="2867">
          <cell r="A2867">
            <v>5418</v>
          </cell>
          <cell r="B2867">
            <v>32</v>
          </cell>
          <cell r="C2867" t="str">
            <v>SA</v>
          </cell>
        </row>
        <row r="2868">
          <cell r="A2868">
            <v>5419</v>
          </cell>
          <cell r="B2868">
            <v>32</v>
          </cell>
          <cell r="C2868" t="str">
            <v>SA</v>
          </cell>
        </row>
        <row r="2869">
          <cell r="A2869">
            <v>5420</v>
          </cell>
          <cell r="B2869">
            <v>32</v>
          </cell>
          <cell r="C2869" t="str">
            <v>SA</v>
          </cell>
        </row>
        <row r="2870">
          <cell r="A2870">
            <v>5421</v>
          </cell>
          <cell r="B2870">
            <v>32</v>
          </cell>
          <cell r="C2870" t="str">
            <v>SA</v>
          </cell>
        </row>
        <row r="2871">
          <cell r="A2871">
            <v>5422</v>
          </cell>
          <cell r="B2871">
            <v>32</v>
          </cell>
          <cell r="C2871" t="str">
            <v>SA</v>
          </cell>
        </row>
        <row r="2872">
          <cell r="A2872">
            <v>5430</v>
          </cell>
          <cell r="B2872">
            <v>32</v>
          </cell>
          <cell r="C2872" t="str">
            <v>SA</v>
          </cell>
        </row>
        <row r="2873">
          <cell r="A2873">
            <v>5431</v>
          </cell>
          <cell r="B2873">
            <v>32</v>
          </cell>
          <cell r="C2873" t="str">
            <v>SA</v>
          </cell>
        </row>
        <row r="2874">
          <cell r="A2874">
            <v>5432</v>
          </cell>
          <cell r="B2874">
            <v>32</v>
          </cell>
          <cell r="C2874" t="str">
            <v>SA</v>
          </cell>
        </row>
        <row r="2875">
          <cell r="A2875">
            <v>5433</v>
          </cell>
          <cell r="B2875">
            <v>32</v>
          </cell>
          <cell r="C2875" t="str">
            <v>SA</v>
          </cell>
        </row>
        <row r="2876">
          <cell r="A2876">
            <v>5434</v>
          </cell>
          <cell r="B2876">
            <v>32</v>
          </cell>
          <cell r="C2876" t="str">
            <v>SA</v>
          </cell>
        </row>
        <row r="2877">
          <cell r="A2877">
            <v>5440</v>
          </cell>
          <cell r="B2877">
            <v>32</v>
          </cell>
          <cell r="C2877" t="str">
            <v>SA</v>
          </cell>
        </row>
        <row r="2878">
          <cell r="A2878">
            <v>5451</v>
          </cell>
          <cell r="B2878">
            <v>32</v>
          </cell>
          <cell r="C2878" t="str">
            <v>SA</v>
          </cell>
        </row>
        <row r="2879">
          <cell r="A2879">
            <v>5452</v>
          </cell>
          <cell r="B2879">
            <v>32</v>
          </cell>
          <cell r="C2879" t="str">
            <v>SA</v>
          </cell>
        </row>
        <row r="2880">
          <cell r="A2880">
            <v>5453</v>
          </cell>
          <cell r="B2880">
            <v>32</v>
          </cell>
          <cell r="C2880" t="str">
            <v>SA</v>
          </cell>
        </row>
        <row r="2881">
          <cell r="A2881">
            <v>5454</v>
          </cell>
          <cell r="B2881">
            <v>32</v>
          </cell>
          <cell r="C2881" t="str">
            <v>SA</v>
          </cell>
        </row>
        <row r="2882">
          <cell r="A2882">
            <v>5455</v>
          </cell>
          <cell r="B2882">
            <v>32</v>
          </cell>
          <cell r="C2882" t="str">
            <v>SA</v>
          </cell>
        </row>
        <row r="2883">
          <cell r="A2883">
            <v>5460</v>
          </cell>
          <cell r="B2883">
            <v>32</v>
          </cell>
          <cell r="C2883" t="str">
            <v>SA</v>
          </cell>
        </row>
        <row r="2884">
          <cell r="A2884">
            <v>5461</v>
          </cell>
          <cell r="B2884">
            <v>32</v>
          </cell>
          <cell r="C2884" t="str">
            <v>SA</v>
          </cell>
        </row>
        <row r="2885">
          <cell r="A2885">
            <v>5462</v>
          </cell>
          <cell r="B2885">
            <v>32</v>
          </cell>
          <cell r="C2885" t="str">
            <v>SA</v>
          </cell>
        </row>
        <row r="2886">
          <cell r="A2886">
            <v>5464</v>
          </cell>
          <cell r="B2886">
            <v>32</v>
          </cell>
          <cell r="C2886" t="str">
            <v>SA</v>
          </cell>
        </row>
        <row r="2887">
          <cell r="A2887">
            <v>5470</v>
          </cell>
          <cell r="B2887">
            <v>32</v>
          </cell>
          <cell r="C2887" t="str">
            <v>SA</v>
          </cell>
        </row>
        <row r="2888">
          <cell r="A2888">
            <v>5471</v>
          </cell>
          <cell r="B2888">
            <v>32</v>
          </cell>
          <cell r="C2888" t="str">
            <v>SA</v>
          </cell>
        </row>
        <row r="2889">
          <cell r="A2889">
            <v>5472</v>
          </cell>
          <cell r="B2889">
            <v>32</v>
          </cell>
          <cell r="C2889" t="str">
            <v>SA</v>
          </cell>
        </row>
        <row r="2890">
          <cell r="A2890">
            <v>5473</v>
          </cell>
          <cell r="B2890">
            <v>32</v>
          </cell>
          <cell r="C2890" t="str">
            <v>SA</v>
          </cell>
        </row>
        <row r="2891">
          <cell r="A2891">
            <v>5480</v>
          </cell>
          <cell r="B2891">
            <v>32</v>
          </cell>
          <cell r="C2891" t="str">
            <v>SA</v>
          </cell>
        </row>
        <row r="2892">
          <cell r="A2892">
            <v>5481</v>
          </cell>
          <cell r="B2892">
            <v>32</v>
          </cell>
          <cell r="C2892" t="str">
            <v>SA</v>
          </cell>
        </row>
        <row r="2893">
          <cell r="A2893">
            <v>5482</v>
          </cell>
          <cell r="B2893">
            <v>32</v>
          </cell>
          <cell r="C2893" t="str">
            <v>SA</v>
          </cell>
        </row>
        <row r="2894">
          <cell r="A2894">
            <v>5483</v>
          </cell>
          <cell r="B2894">
            <v>32</v>
          </cell>
          <cell r="C2894" t="str">
            <v>SA</v>
          </cell>
        </row>
        <row r="2895">
          <cell r="A2895">
            <v>5485</v>
          </cell>
          <cell r="B2895">
            <v>32</v>
          </cell>
          <cell r="C2895" t="str">
            <v>SA</v>
          </cell>
        </row>
        <row r="2896">
          <cell r="A2896">
            <v>5490</v>
          </cell>
          <cell r="B2896">
            <v>32</v>
          </cell>
          <cell r="C2896" t="str">
            <v>SA</v>
          </cell>
        </row>
        <row r="2897">
          <cell r="A2897">
            <v>5491</v>
          </cell>
          <cell r="B2897">
            <v>32</v>
          </cell>
          <cell r="C2897" t="str">
            <v>SA</v>
          </cell>
        </row>
        <row r="2898">
          <cell r="A2898">
            <v>5493</v>
          </cell>
          <cell r="B2898">
            <v>32</v>
          </cell>
          <cell r="C2898" t="str">
            <v>SA</v>
          </cell>
        </row>
        <row r="2899">
          <cell r="A2899">
            <v>5495</v>
          </cell>
          <cell r="B2899">
            <v>32</v>
          </cell>
          <cell r="C2899" t="str">
            <v>SA</v>
          </cell>
        </row>
        <row r="2900">
          <cell r="A2900">
            <v>5501</v>
          </cell>
          <cell r="B2900">
            <v>33</v>
          </cell>
          <cell r="C2900" t="str">
            <v>SA</v>
          </cell>
        </row>
        <row r="2901">
          <cell r="A2901">
            <v>5502</v>
          </cell>
          <cell r="B2901">
            <v>32</v>
          </cell>
          <cell r="C2901" t="str">
            <v>SA</v>
          </cell>
        </row>
        <row r="2902">
          <cell r="A2902">
            <v>5510</v>
          </cell>
          <cell r="B2902">
            <v>32</v>
          </cell>
          <cell r="C2902" t="str">
            <v>SA</v>
          </cell>
        </row>
        <row r="2903">
          <cell r="A2903">
            <v>5520</v>
          </cell>
          <cell r="B2903">
            <v>32</v>
          </cell>
          <cell r="C2903" t="str">
            <v>SA</v>
          </cell>
        </row>
        <row r="2904">
          <cell r="A2904">
            <v>5521</v>
          </cell>
          <cell r="B2904">
            <v>32</v>
          </cell>
          <cell r="C2904" t="str">
            <v>SA</v>
          </cell>
        </row>
        <row r="2905">
          <cell r="A2905">
            <v>5522</v>
          </cell>
          <cell r="B2905">
            <v>32</v>
          </cell>
          <cell r="C2905" t="str">
            <v>SA</v>
          </cell>
        </row>
        <row r="2906">
          <cell r="A2906">
            <v>5523</v>
          </cell>
          <cell r="B2906">
            <v>32</v>
          </cell>
          <cell r="C2906" t="str">
            <v>SA</v>
          </cell>
        </row>
        <row r="2907">
          <cell r="A2907">
            <v>5540</v>
          </cell>
          <cell r="B2907">
            <v>32</v>
          </cell>
          <cell r="C2907" t="str">
            <v>SA</v>
          </cell>
        </row>
        <row r="2908">
          <cell r="A2908">
            <v>5550</v>
          </cell>
          <cell r="B2908">
            <v>32</v>
          </cell>
          <cell r="C2908" t="str">
            <v>SA</v>
          </cell>
        </row>
        <row r="2909">
          <cell r="A2909">
            <v>5552</v>
          </cell>
          <cell r="B2909">
            <v>33</v>
          </cell>
          <cell r="C2909" t="str">
            <v>SA</v>
          </cell>
        </row>
        <row r="2910">
          <cell r="A2910">
            <v>5554</v>
          </cell>
          <cell r="B2910">
            <v>33</v>
          </cell>
          <cell r="C2910" t="str">
            <v>SA</v>
          </cell>
        </row>
        <row r="2911">
          <cell r="A2911">
            <v>5555</v>
          </cell>
          <cell r="B2911">
            <v>33</v>
          </cell>
          <cell r="C2911" t="str">
            <v>SA</v>
          </cell>
        </row>
        <row r="2912">
          <cell r="A2912">
            <v>5556</v>
          </cell>
          <cell r="B2912">
            <v>33</v>
          </cell>
          <cell r="C2912" t="str">
            <v>SA</v>
          </cell>
        </row>
        <row r="2913">
          <cell r="A2913">
            <v>5558</v>
          </cell>
          <cell r="B2913">
            <v>33</v>
          </cell>
          <cell r="C2913" t="str">
            <v>SA</v>
          </cell>
        </row>
        <row r="2914">
          <cell r="A2914">
            <v>5560</v>
          </cell>
          <cell r="B2914">
            <v>32</v>
          </cell>
          <cell r="C2914" t="str">
            <v>SA</v>
          </cell>
        </row>
        <row r="2915">
          <cell r="A2915">
            <v>5570</v>
          </cell>
          <cell r="B2915">
            <v>33</v>
          </cell>
          <cell r="C2915" t="str">
            <v>SA</v>
          </cell>
        </row>
        <row r="2916">
          <cell r="A2916">
            <v>5571</v>
          </cell>
          <cell r="B2916">
            <v>33</v>
          </cell>
          <cell r="C2916" t="str">
            <v>SA</v>
          </cell>
        </row>
        <row r="2917">
          <cell r="A2917">
            <v>5572</v>
          </cell>
          <cell r="B2917">
            <v>33</v>
          </cell>
          <cell r="C2917" t="str">
            <v>SA</v>
          </cell>
        </row>
        <row r="2918">
          <cell r="A2918">
            <v>5573</v>
          </cell>
          <cell r="B2918">
            <v>33</v>
          </cell>
          <cell r="C2918" t="str">
            <v>SA</v>
          </cell>
        </row>
        <row r="2919">
          <cell r="A2919">
            <v>5575</v>
          </cell>
          <cell r="B2919">
            <v>33</v>
          </cell>
          <cell r="C2919" t="str">
            <v>SA</v>
          </cell>
        </row>
        <row r="2920">
          <cell r="A2920">
            <v>5576</v>
          </cell>
          <cell r="B2920">
            <v>33</v>
          </cell>
          <cell r="C2920" t="str">
            <v>SA</v>
          </cell>
        </row>
        <row r="2921">
          <cell r="A2921">
            <v>5577</v>
          </cell>
          <cell r="B2921">
            <v>33</v>
          </cell>
          <cell r="C2921" t="str">
            <v>SA</v>
          </cell>
        </row>
        <row r="2922">
          <cell r="A2922">
            <v>5580</v>
          </cell>
          <cell r="B2922">
            <v>33</v>
          </cell>
          <cell r="C2922" t="str">
            <v>SA</v>
          </cell>
        </row>
        <row r="2923">
          <cell r="A2923">
            <v>5581</v>
          </cell>
          <cell r="B2923">
            <v>33</v>
          </cell>
          <cell r="C2923" t="str">
            <v>SA</v>
          </cell>
        </row>
        <row r="2924">
          <cell r="A2924">
            <v>5582</v>
          </cell>
          <cell r="B2924">
            <v>33</v>
          </cell>
          <cell r="C2924" t="str">
            <v>SA</v>
          </cell>
        </row>
        <row r="2925">
          <cell r="A2925">
            <v>5583</v>
          </cell>
          <cell r="B2925">
            <v>33</v>
          </cell>
          <cell r="C2925" t="str">
            <v>SA</v>
          </cell>
        </row>
        <row r="2926">
          <cell r="A2926">
            <v>5600</v>
          </cell>
          <cell r="B2926">
            <v>29</v>
          </cell>
          <cell r="C2926" t="str">
            <v>SA</v>
          </cell>
        </row>
        <row r="2927">
          <cell r="A2927">
            <v>5601</v>
          </cell>
          <cell r="B2927">
            <v>29</v>
          </cell>
          <cell r="C2927" t="str">
            <v>SA</v>
          </cell>
        </row>
        <row r="2928">
          <cell r="A2928">
            <v>5602</v>
          </cell>
          <cell r="B2928">
            <v>29</v>
          </cell>
          <cell r="C2928" t="str">
            <v>SA</v>
          </cell>
        </row>
        <row r="2929">
          <cell r="A2929">
            <v>5603</v>
          </cell>
          <cell r="B2929">
            <v>29</v>
          </cell>
          <cell r="C2929" t="str">
            <v>SA</v>
          </cell>
        </row>
        <row r="2930">
          <cell r="A2930">
            <v>5604</v>
          </cell>
          <cell r="B2930">
            <v>29</v>
          </cell>
          <cell r="C2930" t="str">
            <v>SA</v>
          </cell>
        </row>
        <row r="2931">
          <cell r="A2931">
            <v>5605</v>
          </cell>
          <cell r="B2931">
            <v>29</v>
          </cell>
          <cell r="C2931" t="str">
            <v>SA</v>
          </cell>
        </row>
        <row r="2932">
          <cell r="A2932">
            <v>5606</v>
          </cell>
          <cell r="B2932">
            <v>29</v>
          </cell>
          <cell r="C2932" t="str">
            <v>SA</v>
          </cell>
        </row>
        <row r="2933">
          <cell r="A2933">
            <v>5607</v>
          </cell>
          <cell r="B2933">
            <v>29</v>
          </cell>
          <cell r="C2933" t="str">
            <v>SA</v>
          </cell>
        </row>
        <row r="2934">
          <cell r="A2934">
            <v>5608</v>
          </cell>
          <cell r="B2934">
            <v>29</v>
          </cell>
          <cell r="C2934" t="str">
            <v>SA</v>
          </cell>
        </row>
        <row r="2935">
          <cell r="A2935">
            <v>5609</v>
          </cell>
          <cell r="B2935">
            <v>29</v>
          </cell>
          <cell r="C2935" t="str">
            <v>SA</v>
          </cell>
        </row>
        <row r="2936">
          <cell r="A2936">
            <v>5630</v>
          </cell>
          <cell r="B2936">
            <v>29</v>
          </cell>
          <cell r="C2936" t="str">
            <v>SA</v>
          </cell>
        </row>
        <row r="2937">
          <cell r="A2937">
            <v>5631</v>
          </cell>
          <cell r="B2937">
            <v>29</v>
          </cell>
          <cell r="C2937" t="str">
            <v>SA</v>
          </cell>
        </row>
        <row r="2938">
          <cell r="A2938">
            <v>5632</v>
          </cell>
          <cell r="B2938">
            <v>29</v>
          </cell>
          <cell r="C2938" t="str">
            <v>SA</v>
          </cell>
        </row>
        <row r="2939">
          <cell r="A2939">
            <v>5633</v>
          </cell>
          <cell r="B2939">
            <v>29</v>
          </cell>
          <cell r="C2939" t="str">
            <v>SA</v>
          </cell>
        </row>
        <row r="2940">
          <cell r="A2940">
            <v>5640</v>
          </cell>
          <cell r="B2940">
            <v>29</v>
          </cell>
          <cell r="C2940" t="str">
            <v>SA</v>
          </cell>
        </row>
        <row r="2941">
          <cell r="A2941">
            <v>5641</v>
          </cell>
          <cell r="B2941">
            <v>29</v>
          </cell>
          <cell r="C2941" t="str">
            <v>SA</v>
          </cell>
        </row>
        <row r="2942">
          <cell r="A2942">
            <v>5642</v>
          </cell>
          <cell r="B2942">
            <v>29</v>
          </cell>
          <cell r="C2942" t="str">
            <v>SA</v>
          </cell>
        </row>
        <row r="2943">
          <cell r="A2943">
            <v>5650</v>
          </cell>
          <cell r="B2943">
            <v>29</v>
          </cell>
          <cell r="C2943" t="str">
            <v>SA</v>
          </cell>
        </row>
        <row r="2944">
          <cell r="A2944">
            <v>5651</v>
          </cell>
          <cell r="B2944">
            <v>29</v>
          </cell>
          <cell r="C2944" t="str">
            <v>SA</v>
          </cell>
        </row>
        <row r="2945">
          <cell r="A2945">
            <v>5652</v>
          </cell>
          <cell r="B2945">
            <v>29</v>
          </cell>
          <cell r="C2945" t="str">
            <v>SA</v>
          </cell>
        </row>
        <row r="2946">
          <cell r="A2946">
            <v>5653</v>
          </cell>
          <cell r="B2946">
            <v>29</v>
          </cell>
          <cell r="C2946" t="str">
            <v>SA</v>
          </cell>
        </row>
        <row r="2947">
          <cell r="A2947">
            <v>5654</v>
          </cell>
          <cell r="B2947">
            <v>29</v>
          </cell>
          <cell r="C2947" t="str">
            <v>SA</v>
          </cell>
        </row>
        <row r="2948">
          <cell r="A2948">
            <v>5655</v>
          </cell>
          <cell r="B2948">
            <v>29</v>
          </cell>
          <cell r="C2948" t="str">
            <v>SA</v>
          </cell>
        </row>
        <row r="2949">
          <cell r="A2949">
            <v>5660</v>
          </cell>
          <cell r="B2949">
            <v>29</v>
          </cell>
          <cell r="C2949" t="str">
            <v>SA</v>
          </cell>
        </row>
        <row r="2950">
          <cell r="A2950">
            <v>5661</v>
          </cell>
          <cell r="B2950">
            <v>29</v>
          </cell>
          <cell r="C2950" t="str">
            <v>SA</v>
          </cell>
        </row>
        <row r="2951">
          <cell r="A2951">
            <v>5670</v>
          </cell>
          <cell r="B2951">
            <v>29</v>
          </cell>
          <cell r="C2951" t="str">
            <v>SA</v>
          </cell>
        </row>
        <row r="2952">
          <cell r="A2952">
            <v>5671</v>
          </cell>
          <cell r="B2952">
            <v>29</v>
          </cell>
          <cell r="C2952" t="str">
            <v>SA</v>
          </cell>
        </row>
        <row r="2953">
          <cell r="A2953">
            <v>5680</v>
          </cell>
          <cell r="B2953">
            <v>29</v>
          </cell>
          <cell r="C2953" t="str">
            <v>SA</v>
          </cell>
        </row>
        <row r="2954">
          <cell r="A2954">
            <v>5690</v>
          </cell>
          <cell r="B2954">
            <v>29</v>
          </cell>
          <cell r="C2954" t="str">
            <v>SA</v>
          </cell>
        </row>
        <row r="2955">
          <cell r="A2955">
            <v>5700</v>
          </cell>
          <cell r="B2955">
            <v>32</v>
          </cell>
          <cell r="C2955" t="str">
            <v>SA</v>
          </cell>
        </row>
        <row r="2956">
          <cell r="A2956">
            <v>5710</v>
          </cell>
          <cell r="B2956">
            <v>32</v>
          </cell>
          <cell r="C2956" t="str">
            <v>SA</v>
          </cell>
        </row>
        <row r="2957">
          <cell r="A2957">
            <v>5720</v>
          </cell>
          <cell r="B2957">
            <v>30</v>
          </cell>
          <cell r="C2957" t="str">
            <v>SA</v>
          </cell>
        </row>
        <row r="2958">
          <cell r="A2958">
            <v>5722</v>
          </cell>
          <cell r="B2958">
            <v>30</v>
          </cell>
          <cell r="C2958" t="str">
            <v>SA</v>
          </cell>
        </row>
        <row r="2959">
          <cell r="A2959">
            <v>5723</v>
          </cell>
          <cell r="B2959">
            <v>30</v>
          </cell>
          <cell r="C2959" t="str">
            <v>SA</v>
          </cell>
        </row>
        <row r="2960">
          <cell r="A2960">
            <v>5724</v>
          </cell>
          <cell r="B2960">
            <v>30</v>
          </cell>
          <cell r="C2960" t="str">
            <v>SA</v>
          </cell>
        </row>
        <row r="2961">
          <cell r="A2961">
            <v>5725</v>
          </cell>
          <cell r="B2961">
            <v>30</v>
          </cell>
          <cell r="C2961" t="str">
            <v>SA</v>
          </cell>
        </row>
        <row r="2962">
          <cell r="A2962">
            <v>5730</v>
          </cell>
          <cell r="B2962">
            <v>31</v>
          </cell>
          <cell r="C2962" t="str">
            <v>SA</v>
          </cell>
        </row>
        <row r="2963">
          <cell r="A2963">
            <v>5731</v>
          </cell>
          <cell r="B2963">
            <v>31</v>
          </cell>
          <cell r="C2963" t="str">
            <v>SA</v>
          </cell>
        </row>
        <row r="2964">
          <cell r="A2964">
            <v>5732</v>
          </cell>
          <cell r="B2964">
            <v>31</v>
          </cell>
          <cell r="C2964" t="str">
            <v>SA</v>
          </cell>
        </row>
        <row r="2965">
          <cell r="A2965">
            <v>5733</v>
          </cell>
          <cell r="B2965">
            <v>31</v>
          </cell>
          <cell r="C2965" t="str">
            <v>SA</v>
          </cell>
        </row>
        <row r="2966">
          <cell r="A2966">
            <v>5734</v>
          </cell>
          <cell r="B2966">
            <v>31</v>
          </cell>
          <cell r="C2966" t="str">
            <v>SA</v>
          </cell>
        </row>
        <row r="2967">
          <cell r="A2967">
            <v>5800</v>
          </cell>
          <cell r="B2967">
            <v>33</v>
          </cell>
          <cell r="C2967" t="str">
            <v>SA</v>
          </cell>
        </row>
        <row r="2968">
          <cell r="A2968">
            <v>5810</v>
          </cell>
          <cell r="B2968">
            <v>33</v>
          </cell>
          <cell r="C2968" t="str">
            <v>SA</v>
          </cell>
        </row>
        <row r="2969">
          <cell r="A2969">
            <v>5839</v>
          </cell>
          <cell r="B2969">
            <v>33</v>
          </cell>
          <cell r="C2969" t="str">
            <v>SA</v>
          </cell>
        </row>
        <row r="2970">
          <cell r="A2970">
            <v>5880</v>
          </cell>
          <cell r="B2970">
            <v>33</v>
          </cell>
          <cell r="C2970" t="str">
            <v>SA</v>
          </cell>
        </row>
        <row r="2971">
          <cell r="A2971">
            <v>5881</v>
          </cell>
          <cell r="B2971">
            <v>33</v>
          </cell>
          <cell r="C2971" t="str">
            <v>SA</v>
          </cell>
        </row>
        <row r="2972">
          <cell r="A2972">
            <v>5882</v>
          </cell>
          <cell r="B2972">
            <v>33</v>
          </cell>
          <cell r="C2972" t="str">
            <v>SA</v>
          </cell>
        </row>
        <row r="2973">
          <cell r="A2973">
            <v>5883</v>
          </cell>
          <cell r="B2973">
            <v>33</v>
          </cell>
          <cell r="C2973" t="str">
            <v>SA</v>
          </cell>
        </row>
        <row r="2974">
          <cell r="A2974">
            <v>5884</v>
          </cell>
          <cell r="B2974">
            <v>33</v>
          </cell>
          <cell r="C2974" t="str">
            <v>SA</v>
          </cell>
        </row>
        <row r="2975">
          <cell r="A2975">
            <v>5885</v>
          </cell>
          <cell r="B2975">
            <v>33</v>
          </cell>
          <cell r="C2975" t="str">
            <v>SA</v>
          </cell>
        </row>
        <row r="2976">
          <cell r="A2976">
            <v>5886</v>
          </cell>
          <cell r="B2976">
            <v>33</v>
          </cell>
          <cell r="C2976" t="str">
            <v>SA</v>
          </cell>
        </row>
        <row r="2977">
          <cell r="A2977">
            <v>5887</v>
          </cell>
          <cell r="B2977">
            <v>33</v>
          </cell>
          <cell r="C2977" t="str">
            <v>SA</v>
          </cell>
        </row>
        <row r="2978">
          <cell r="A2978">
            <v>5888</v>
          </cell>
          <cell r="B2978">
            <v>33</v>
          </cell>
          <cell r="C2978" t="str">
            <v>SA</v>
          </cell>
        </row>
        <row r="2979">
          <cell r="A2979">
            <v>5889</v>
          </cell>
          <cell r="B2979">
            <v>33</v>
          </cell>
          <cell r="C2979" t="str">
            <v>SA</v>
          </cell>
        </row>
        <row r="2980">
          <cell r="A2980">
            <v>5942</v>
          </cell>
          <cell r="B2980">
            <v>33</v>
          </cell>
          <cell r="C2980" t="str">
            <v>SA</v>
          </cell>
        </row>
        <row r="2981">
          <cell r="A2981">
            <v>5950</v>
          </cell>
          <cell r="B2981">
            <v>33</v>
          </cell>
          <cell r="C2981" t="str">
            <v>SA</v>
          </cell>
        </row>
        <row r="2982">
          <cell r="A2982">
            <v>6000</v>
          </cell>
          <cell r="B2982">
            <v>7</v>
          </cell>
          <cell r="C2982" t="str">
            <v>WA</v>
          </cell>
        </row>
        <row r="2983">
          <cell r="A2983">
            <v>6001</v>
          </cell>
          <cell r="B2983">
            <v>7</v>
          </cell>
          <cell r="C2983" t="str">
            <v>WA</v>
          </cell>
        </row>
        <row r="2984">
          <cell r="A2984">
            <v>6003</v>
          </cell>
          <cell r="B2984">
            <v>7</v>
          </cell>
          <cell r="C2984" t="str">
            <v>WA</v>
          </cell>
        </row>
        <row r="2985">
          <cell r="A2985">
            <v>6004</v>
          </cell>
          <cell r="B2985">
            <v>7</v>
          </cell>
          <cell r="C2985" t="str">
            <v>WA</v>
          </cell>
        </row>
        <row r="2986">
          <cell r="A2986">
            <v>6005</v>
          </cell>
          <cell r="B2986">
            <v>7</v>
          </cell>
          <cell r="C2986" t="str">
            <v>WA</v>
          </cell>
        </row>
        <row r="2987">
          <cell r="A2987">
            <v>6006</v>
          </cell>
          <cell r="B2987">
            <v>7</v>
          </cell>
          <cell r="C2987" t="str">
            <v>WA</v>
          </cell>
        </row>
        <row r="2988">
          <cell r="A2988">
            <v>6007</v>
          </cell>
          <cell r="B2988">
            <v>7</v>
          </cell>
          <cell r="C2988" t="str">
            <v>WA</v>
          </cell>
        </row>
        <row r="2989">
          <cell r="A2989">
            <v>6008</v>
          </cell>
          <cell r="B2989">
            <v>7</v>
          </cell>
          <cell r="C2989" t="str">
            <v>WA</v>
          </cell>
        </row>
        <row r="2990">
          <cell r="A2990">
            <v>6009</v>
          </cell>
          <cell r="B2990">
            <v>7</v>
          </cell>
          <cell r="C2990" t="str">
            <v>WA</v>
          </cell>
        </row>
        <row r="2991">
          <cell r="A2991">
            <v>6010</v>
          </cell>
          <cell r="B2991">
            <v>7</v>
          </cell>
          <cell r="C2991" t="str">
            <v>WA</v>
          </cell>
        </row>
        <row r="2992">
          <cell r="A2992">
            <v>6011</v>
          </cell>
          <cell r="B2992">
            <v>7</v>
          </cell>
          <cell r="C2992" t="str">
            <v>WA</v>
          </cell>
        </row>
        <row r="2993">
          <cell r="A2993">
            <v>6012</v>
          </cell>
          <cell r="B2993">
            <v>7</v>
          </cell>
          <cell r="C2993" t="str">
            <v>WA</v>
          </cell>
        </row>
        <row r="2994">
          <cell r="A2994">
            <v>6014</v>
          </cell>
          <cell r="B2994">
            <v>7</v>
          </cell>
          <cell r="C2994" t="str">
            <v>WA</v>
          </cell>
        </row>
        <row r="2995">
          <cell r="A2995">
            <v>6015</v>
          </cell>
          <cell r="B2995">
            <v>7</v>
          </cell>
          <cell r="C2995" t="str">
            <v>WA</v>
          </cell>
        </row>
        <row r="2996">
          <cell r="A2996">
            <v>6016</v>
          </cell>
          <cell r="B2996">
            <v>7</v>
          </cell>
          <cell r="C2996" t="str">
            <v>WA</v>
          </cell>
        </row>
        <row r="2997">
          <cell r="A2997">
            <v>6017</v>
          </cell>
          <cell r="B2997">
            <v>7</v>
          </cell>
          <cell r="C2997" t="str">
            <v>WA</v>
          </cell>
        </row>
        <row r="2998">
          <cell r="A2998">
            <v>6018</v>
          </cell>
          <cell r="B2998">
            <v>7</v>
          </cell>
          <cell r="C2998" t="str">
            <v>WA</v>
          </cell>
        </row>
        <row r="2999">
          <cell r="A2999">
            <v>6019</v>
          </cell>
          <cell r="B2999">
            <v>7</v>
          </cell>
          <cell r="C2999" t="str">
            <v>WA</v>
          </cell>
        </row>
        <row r="3000">
          <cell r="A3000">
            <v>6020</v>
          </cell>
          <cell r="B3000">
            <v>7</v>
          </cell>
          <cell r="C3000" t="str">
            <v>WA</v>
          </cell>
        </row>
        <row r="3001">
          <cell r="A3001">
            <v>6021</v>
          </cell>
          <cell r="B3001">
            <v>7</v>
          </cell>
          <cell r="C3001" t="str">
            <v>WA</v>
          </cell>
        </row>
        <row r="3002">
          <cell r="A3002">
            <v>6022</v>
          </cell>
          <cell r="B3002">
            <v>7</v>
          </cell>
          <cell r="C3002" t="str">
            <v>WA</v>
          </cell>
        </row>
        <row r="3003">
          <cell r="A3003">
            <v>6023</v>
          </cell>
          <cell r="B3003">
            <v>7</v>
          </cell>
          <cell r="C3003" t="str">
            <v>WA</v>
          </cell>
        </row>
        <row r="3004">
          <cell r="A3004">
            <v>6024</v>
          </cell>
          <cell r="B3004">
            <v>7</v>
          </cell>
          <cell r="C3004" t="str">
            <v>WA</v>
          </cell>
        </row>
        <row r="3005">
          <cell r="A3005">
            <v>6025</v>
          </cell>
          <cell r="B3005">
            <v>7</v>
          </cell>
          <cell r="C3005" t="str">
            <v>WA</v>
          </cell>
        </row>
        <row r="3006">
          <cell r="A3006">
            <v>6026</v>
          </cell>
          <cell r="B3006">
            <v>7</v>
          </cell>
          <cell r="C3006" t="str">
            <v>WA</v>
          </cell>
        </row>
        <row r="3007">
          <cell r="A3007">
            <v>6027</v>
          </cell>
          <cell r="B3007">
            <v>7</v>
          </cell>
          <cell r="C3007" t="str">
            <v>WA</v>
          </cell>
        </row>
        <row r="3008">
          <cell r="A3008">
            <v>6028</v>
          </cell>
          <cell r="B3008">
            <v>7</v>
          </cell>
          <cell r="C3008" t="str">
            <v>WA</v>
          </cell>
        </row>
        <row r="3009">
          <cell r="A3009">
            <v>6029</v>
          </cell>
          <cell r="B3009">
            <v>7</v>
          </cell>
          <cell r="C3009" t="str">
            <v>WA</v>
          </cell>
        </row>
        <row r="3010">
          <cell r="A3010">
            <v>6030</v>
          </cell>
          <cell r="B3010">
            <v>7</v>
          </cell>
          <cell r="C3010" t="str">
            <v>WA</v>
          </cell>
        </row>
        <row r="3011">
          <cell r="A3011">
            <v>6031</v>
          </cell>
          <cell r="B3011">
            <v>7</v>
          </cell>
          <cell r="C3011" t="str">
            <v>WA</v>
          </cell>
        </row>
        <row r="3012">
          <cell r="A3012">
            <v>6032</v>
          </cell>
          <cell r="B3012">
            <v>7</v>
          </cell>
          <cell r="C3012" t="str">
            <v>WA</v>
          </cell>
        </row>
        <row r="3013">
          <cell r="A3013">
            <v>6033</v>
          </cell>
          <cell r="B3013">
            <v>7</v>
          </cell>
          <cell r="C3013" t="str">
            <v>WA</v>
          </cell>
        </row>
        <row r="3014">
          <cell r="A3014">
            <v>6034</v>
          </cell>
          <cell r="B3014">
            <v>7</v>
          </cell>
          <cell r="C3014" t="str">
            <v>WA</v>
          </cell>
        </row>
        <row r="3015">
          <cell r="A3015">
            <v>6035</v>
          </cell>
          <cell r="B3015">
            <v>7</v>
          </cell>
          <cell r="C3015" t="str">
            <v>WA</v>
          </cell>
        </row>
        <row r="3016">
          <cell r="A3016">
            <v>6036</v>
          </cell>
          <cell r="B3016">
            <v>7</v>
          </cell>
          <cell r="C3016" t="str">
            <v>WA</v>
          </cell>
        </row>
        <row r="3017">
          <cell r="A3017">
            <v>6037</v>
          </cell>
          <cell r="B3017">
            <v>7</v>
          </cell>
          <cell r="C3017" t="str">
            <v>WA</v>
          </cell>
        </row>
        <row r="3018">
          <cell r="A3018">
            <v>6038</v>
          </cell>
          <cell r="B3018">
            <v>7</v>
          </cell>
          <cell r="C3018" t="str">
            <v>WA</v>
          </cell>
        </row>
        <row r="3019">
          <cell r="A3019">
            <v>6041</v>
          </cell>
          <cell r="B3019">
            <v>7</v>
          </cell>
          <cell r="C3019" t="str">
            <v>WA</v>
          </cell>
        </row>
        <row r="3020">
          <cell r="A3020">
            <v>6042</v>
          </cell>
          <cell r="B3020">
            <v>7</v>
          </cell>
          <cell r="C3020" t="str">
            <v>WA</v>
          </cell>
        </row>
        <row r="3021">
          <cell r="A3021">
            <v>6043</v>
          </cell>
          <cell r="B3021">
            <v>7</v>
          </cell>
          <cell r="C3021" t="str">
            <v>WA</v>
          </cell>
        </row>
        <row r="3022">
          <cell r="A3022">
            <v>6044</v>
          </cell>
          <cell r="B3022">
            <v>7</v>
          </cell>
          <cell r="C3022" t="str">
            <v>WA</v>
          </cell>
        </row>
        <row r="3023">
          <cell r="A3023">
            <v>6050</v>
          </cell>
          <cell r="B3023">
            <v>7</v>
          </cell>
          <cell r="C3023" t="str">
            <v>WA</v>
          </cell>
        </row>
        <row r="3024">
          <cell r="A3024">
            <v>6051</v>
          </cell>
          <cell r="B3024">
            <v>7</v>
          </cell>
          <cell r="C3024" t="str">
            <v>WA</v>
          </cell>
        </row>
        <row r="3025">
          <cell r="A3025">
            <v>6052</v>
          </cell>
          <cell r="B3025">
            <v>7</v>
          </cell>
          <cell r="C3025" t="str">
            <v>WA</v>
          </cell>
        </row>
        <row r="3026">
          <cell r="A3026">
            <v>6053</v>
          </cell>
          <cell r="B3026">
            <v>7</v>
          </cell>
          <cell r="C3026" t="str">
            <v>WA</v>
          </cell>
        </row>
        <row r="3027">
          <cell r="A3027">
            <v>6054</v>
          </cell>
          <cell r="B3027">
            <v>7</v>
          </cell>
          <cell r="C3027" t="str">
            <v>WA</v>
          </cell>
        </row>
        <row r="3028">
          <cell r="A3028">
            <v>6055</v>
          </cell>
          <cell r="B3028">
            <v>7</v>
          </cell>
          <cell r="C3028" t="str">
            <v>WA</v>
          </cell>
        </row>
        <row r="3029">
          <cell r="A3029">
            <v>6056</v>
          </cell>
          <cell r="B3029">
            <v>7</v>
          </cell>
          <cell r="C3029" t="str">
            <v>WA</v>
          </cell>
        </row>
        <row r="3030">
          <cell r="A3030">
            <v>6057</v>
          </cell>
          <cell r="B3030">
            <v>7</v>
          </cell>
          <cell r="C3030" t="str">
            <v>WA</v>
          </cell>
        </row>
        <row r="3031">
          <cell r="A3031">
            <v>6058</v>
          </cell>
          <cell r="B3031">
            <v>7</v>
          </cell>
          <cell r="C3031" t="str">
            <v>WA</v>
          </cell>
        </row>
        <row r="3032">
          <cell r="A3032">
            <v>6059</v>
          </cell>
          <cell r="B3032">
            <v>7</v>
          </cell>
          <cell r="C3032" t="str">
            <v>WA</v>
          </cell>
        </row>
        <row r="3033">
          <cell r="A3033">
            <v>6060</v>
          </cell>
          <cell r="B3033">
            <v>7</v>
          </cell>
          <cell r="C3033" t="str">
            <v>WA</v>
          </cell>
        </row>
        <row r="3034">
          <cell r="A3034">
            <v>6061</v>
          </cell>
          <cell r="B3034">
            <v>7</v>
          </cell>
          <cell r="C3034" t="str">
            <v>WA</v>
          </cell>
        </row>
        <row r="3035">
          <cell r="A3035">
            <v>6062</v>
          </cell>
          <cell r="B3035">
            <v>7</v>
          </cell>
          <cell r="C3035" t="str">
            <v>WA</v>
          </cell>
        </row>
        <row r="3036">
          <cell r="A3036">
            <v>6063</v>
          </cell>
          <cell r="B3036">
            <v>7</v>
          </cell>
          <cell r="C3036" t="str">
            <v>WA</v>
          </cell>
        </row>
        <row r="3037">
          <cell r="A3037">
            <v>6064</v>
          </cell>
          <cell r="B3037">
            <v>7</v>
          </cell>
          <cell r="C3037" t="str">
            <v>WA</v>
          </cell>
        </row>
        <row r="3038">
          <cell r="A3038">
            <v>6065</v>
          </cell>
          <cell r="B3038">
            <v>7</v>
          </cell>
          <cell r="C3038" t="str">
            <v>WA</v>
          </cell>
        </row>
        <row r="3039">
          <cell r="A3039">
            <v>6066</v>
          </cell>
          <cell r="B3039">
            <v>7</v>
          </cell>
          <cell r="C3039" t="str">
            <v>WA</v>
          </cell>
        </row>
        <row r="3040">
          <cell r="A3040">
            <v>6067</v>
          </cell>
          <cell r="B3040">
            <v>7</v>
          </cell>
          <cell r="C3040" t="str">
            <v>WA</v>
          </cell>
        </row>
        <row r="3041">
          <cell r="A3041">
            <v>6068</v>
          </cell>
          <cell r="B3041">
            <v>7</v>
          </cell>
          <cell r="C3041" t="str">
            <v>WA</v>
          </cell>
        </row>
        <row r="3042">
          <cell r="A3042">
            <v>6069</v>
          </cell>
          <cell r="B3042">
            <v>7</v>
          </cell>
          <cell r="C3042" t="str">
            <v>WA</v>
          </cell>
        </row>
        <row r="3043">
          <cell r="A3043">
            <v>6070</v>
          </cell>
          <cell r="B3043">
            <v>7</v>
          </cell>
          <cell r="C3043" t="str">
            <v>WA</v>
          </cell>
        </row>
        <row r="3044">
          <cell r="A3044">
            <v>6071</v>
          </cell>
          <cell r="B3044">
            <v>7</v>
          </cell>
          <cell r="C3044" t="str">
            <v>WA</v>
          </cell>
        </row>
        <row r="3045">
          <cell r="A3045">
            <v>6072</v>
          </cell>
          <cell r="B3045">
            <v>7</v>
          </cell>
          <cell r="C3045" t="str">
            <v>WA</v>
          </cell>
        </row>
        <row r="3046">
          <cell r="A3046">
            <v>6073</v>
          </cell>
          <cell r="B3046">
            <v>7</v>
          </cell>
          <cell r="C3046" t="str">
            <v>WA</v>
          </cell>
        </row>
        <row r="3047">
          <cell r="A3047">
            <v>6074</v>
          </cell>
          <cell r="B3047">
            <v>7</v>
          </cell>
          <cell r="C3047" t="str">
            <v>WA</v>
          </cell>
        </row>
        <row r="3048">
          <cell r="A3048">
            <v>6076</v>
          </cell>
          <cell r="B3048">
            <v>7</v>
          </cell>
          <cell r="C3048" t="str">
            <v>WA</v>
          </cell>
        </row>
        <row r="3049">
          <cell r="A3049">
            <v>6081</v>
          </cell>
          <cell r="B3049">
            <v>7</v>
          </cell>
          <cell r="C3049" t="str">
            <v>WA</v>
          </cell>
        </row>
        <row r="3050">
          <cell r="A3050">
            <v>6082</v>
          </cell>
          <cell r="B3050">
            <v>7</v>
          </cell>
          <cell r="C3050" t="str">
            <v>WA</v>
          </cell>
        </row>
        <row r="3051">
          <cell r="A3051">
            <v>6083</v>
          </cell>
          <cell r="B3051">
            <v>7</v>
          </cell>
          <cell r="C3051" t="str">
            <v>WA</v>
          </cell>
        </row>
        <row r="3052">
          <cell r="A3052">
            <v>6084</v>
          </cell>
          <cell r="B3052">
            <v>7</v>
          </cell>
          <cell r="C3052" t="str">
            <v>WA</v>
          </cell>
        </row>
        <row r="3053">
          <cell r="A3053">
            <v>6090</v>
          </cell>
          <cell r="B3053">
            <v>7</v>
          </cell>
          <cell r="C3053" t="str">
            <v>WA</v>
          </cell>
        </row>
        <row r="3054">
          <cell r="A3054">
            <v>6100</v>
          </cell>
          <cell r="B3054">
            <v>7</v>
          </cell>
          <cell r="C3054" t="str">
            <v>WA</v>
          </cell>
        </row>
        <row r="3055">
          <cell r="A3055">
            <v>6101</v>
          </cell>
          <cell r="B3055">
            <v>7</v>
          </cell>
          <cell r="C3055" t="str">
            <v>WA</v>
          </cell>
        </row>
        <row r="3056">
          <cell r="A3056">
            <v>6102</v>
          </cell>
          <cell r="B3056">
            <v>7</v>
          </cell>
          <cell r="C3056" t="str">
            <v>WA</v>
          </cell>
        </row>
        <row r="3057">
          <cell r="A3057">
            <v>6103</v>
          </cell>
          <cell r="B3057">
            <v>7</v>
          </cell>
          <cell r="C3057" t="str">
            <v>WA</v>
          </cell>
        </row>
        <row r="3058">
          <cell r="A3058">
            <v>6104</v>
          </cell>
          <cell r="B3058">
            <v>7</v>
          </cell>
          <cell r="C3058" t="str">
            <v>WA</v>
          </cell>
        </row>
        <row r="3059">
          <cell r="A3059">
            <v>6105</v>
          </cell>
          <cell r="B3059">
            <v>7</v>
          </cell>
          <cell r="C3059" t="str">
            <v>WA</v>
          </cell>
        </row>
        <row r="3060">
          <cell r="A3060">
            <v>6106</v>
          </cell>
          <cell r="B3060">
            <v>7</v>
          </cell>
          <cell r="C3060" t="str">
            <v>WA</v>
          </cell>
        </row>
        <row r="3061">
          <cell r="A3061">
            <v>6107</v>
          </cell>
          <cell r="B3061">
            <v>7</v>
          </cell>
          <cell r="C3061" t="str">
            <v>WA</v>
          </cell>
        </row>
        <row r="3062">
          <cell r="A3062">
            <v>6108</v>
          </cell>
          <cell r="B3062">
            <v>7</v>
          </cell>
          <cell r="C3062" t="str">
            <v>WA</v>
          </cell>
        </row>
        <row r="3063">
          <cell r="A3063">
            <v>6109</v>
          </cell>
          <cell r="B3063">
            <v>7</v>
          </cell>
          <cell r="C3063" t="str">
            <v>WA</v>
          </cell>
        </row>
        <row r="3064">
          <cell r="A3064">
            <v>6110</v>
          </cell>
          <cell r="B3064">
            <v>7</v>
          </cell>
          <cell r="C3064" t="str">
            <v>WA</v>
          </cell>
        </row>
        <row r="3065">
          <cell r="A3065">
            <v>6111</v>
          </cell>
          <cell r="B3065">
            <v>7</v>
          </cell>
          <cell r="C3065" t="str">
            <v>WA</v>
          </cell>
        </row>
        <row r="3066">
          <cell r="A3066">
            <v>6112</v>
          </cell>
          <cell r="B3066">
            <v>7</v>
          </cell>
          <cell r="C3066" t="str">
            <v>WA</v>
          </cell>
        </row>
        <row r="3067">
          <cell r="A3067">
            <v>6121</v>
          </cell>
          <cell r="B3067">
            <v>7</v>
          </cell>
          <cell r="C3067" t="str">
            <v>WA</v>
          </cell>
        </row>
        <row r="3068">
          <cell r="A3068">
            <v>6122</v>
          </cell>
          <cell r="B3068">
            <v>7</v>
          </cell>
          <cell r="C3068" t="str">
            <v>WA</v>
          </cell>
        </row>
        <row r="3069">
          <cell r="A3069">
            <v>6123</v>
          </cell>
          <cell r="B3069">
            <v>7</v>
          </cell>
          <cell r="C3069" t="str">
            <v>WA</v>
          </cell>
        </row>
        <row r="3070">
          <cell r="A3070">
            <v>6124</v>
          </cell>
          <cell r="B3070">
            <v>7</v>
          </cell>
          <cell r="C3070" t="str">
            <v>WA</v>
          </cell>
        </row>
        <row r="3071">
          <cell r="A3071">
            <v>6125</v>
          </cell>
          <cell r="B3071">
            <v>7</v>
          </cell>
          <cell r="C3071" t="str">
            <v>WA</v>
          </cell>
        </row>
        <row r="3072">
          <cell r="A3072">
            <v>6126</v>
          </cell>
          <cell r="B3072">
            <v>7</v>
          </cell>
          <cell r="C3072" t="str">
            <v>WA</v>
          </cell>
        </row>
        <row r="3073">
          <cell r="A3073">
            <v>6147</v>
          </cell>
          <cell r="B3073">
            <v>7</v>
          </cell>
          <cell r="C3073" t="str">
            <v>WA</v>
          </cell>
        </row>
        <row r="3074">
          <cell r="A3074">
            <v>6148</v>
          </cell>
          <cell r="B3074">
            <v>7</v>
          </cell>
          <cell r="C3074" t="str">
            <v>WA</v>
          </cell>
        </row>
        <row r="3075">
          <cell r="A3075">
            <v>6149</v>
          </cell>
          <cell r="B3075">
            <v>7</v>
          </cell>
          <cell r="C3075" t="str">
            <v>WA</v>
          </cell>
        </row>
        <row r="3076">
          <cell r="A3076">
            <v>6150</v>
          </cell>
          <cell r="B3076">
            <v>7</v>
          </cell>
          <cell r="C3076" t="str">
            <v>WA</v>
          </cell>
        </row>
        <row r="3077">
          <cell r="A3077">
            <v>6151</v>
          </cell>
          <cell r="B3077">
            <v>7</v>
          </cell>
          <cell r="C3077" t="str">
            <v>WA</v>
          </cell>
        </row>
        <row r="3078">
          <cell r="A3078">
            <v>6152</v>
          </cell>
          <cell r="B3078">
            <v>7</v>
          </cell>
          <cell r="C3078" t="str">
            <v>WA</v>
          </cell>
        </row>
        <row r="3079">
          <cell r="A3079">
            <v>6153</v>
          </cell>
          <cell r="B3079">
            <v>7</v>
          </cell>
          <cell r="C3079" t="str">
            <v>WA</v>
          </cell>
        </row>
        <row r="3080">
          <cell r="A3080">
            <v>6154</v>
          </cell>
          <cell r="B3080">
            <v>7</v>
          </cell>
          <cell r="C3080" t="str">
            <v>WA</v>
          </cell>
        </row>
        <row r="3081">
          <cell r="A3081">
            <v>6155</v>
          </cell>
          <cell r="B3081">
            <v>7</v>
          </cell>
          <cell r="C3081" t="str">
            <v>WA</v>
          </cell>
        </row>
        <row r="3082">
          <cell r="A3082">
            <v>6156</v>
          </cell>
          <cell r="B3082">
            <v>7</v>
          </cell>
          <cell r="C3082" t="str">
            <v>WA</v>
          </cell>
        </row>
        <row r="3083">
          <cell r="A3083">
            <v>6157</v>
          </cell>
          <cell r="B3083">
            <v>7</v>
          </cell>
          <cell r="C3083" t="str">
            <v>WA</v>
          </cell>
        </row>
        <row r="3084">
          <cell r="A3084">
            <v>6158</v>
          </cell>
          <cell r="B3084">
            <v>7</v>
          </cell>
          <cell r="C3084" t="str">
            <v>WA</v>
          </cell>
        </row>
        <row r="3085">
          <cell r="A3085">
            <v>6159</v>
          </cell>
          <cell r="B3085">
            <v>7</v>
          </cell>
          <cell r="C3085" t="str">
            <v>WA</v>
          </cell>
        </row>
        <row r="3086">
          <cell r="A3086">
            <v>6160</v>
          </cell>
          <cell r="B3086">
            <v>7</v>
          </cell>
          <cell r="C3086" t="str">
            <v>WA</v>
          </cell>
        </row>
        <row r="3087">
          <cell r="A3087">
            <v>6161</v>
          </cell>
          <cell r="B3087">
            <v>7</v>
          </cell>
          <cell r="C3087" t="str">
            <v>WA</v>
          </cell>
        </row>
        <row r="3088">
          <cell r="A3088">
            <v>6162</v>
          </cell>
          <cell r="B3088">
            <v>7</v>
          </cell>
          <cell r="C3088" t="str">
            <v>WA</v>
          </cell>
        </row>
        <row r="3089">
          <cell r="A3089">
            <v>6163</v>
          </cell>
          <cell r="B3089">
            <v>7</v>
          </cell>
          <cell r="C3089" t="str">
            <v>WA</v>
          </cell>
        </row>
        <row r="3090">
          <cell r="A3090">
            <v>6164</v>
          </cell>
          <cell r="B3090">
            <v>7</v>
          </cell>
          <cell r="C3090" t="str">
            <v>WA</v>
          </cell>
        </row>
        <row r="3091">
          <cell r="A3091">
            <v>6165</v>
          </cell>
          <cell r="B3091">
            <v>7</v>
          </cell>
          <cell r="C3091" t="str">
            <v>WA</v>
          </cell>
        </row>
        <row r="3092">
          <cell r="A3092">
            <v>6166</v>
          </cell>
          <cell r="B3092">
            <v>7</v>
          </cell>
          <cell r="C3092" t="str">
            <v>WA</v>
          </cell>
        </row>
        <row r="3093">
          <cell r="A3093">
            <v>6167</v>
          </cell>
          <cell r="B3093">
            <v>7</v>
          </cell>
          <cell r="C3093" t="str">
            <v>WA</v>
          </cell>
        </row>
        <row r="3094">
          <cell r="A3094">
            <v>6168</v>
          </cell>
          <cell r="B3094">
            <v>7</v>
          </cell>
          <cell r="C3094" t="str">
            <v>WA</v>
          </cell>
        </row>
        <row r="3095">
          <cell r="A3095">
            <v>6169</v>
          </cell>
          <cell r="B3095">
            <v>7</v>
          </cell>
          <cell r="C3095" t="str">
            <v>WA</v>
          </cell>
        </row>
        <row r="3096">
          <cell r="A3096">
            <v>6170</v>
          </cell>
          <cell r="B3096">
            <v>7</v>
          </cell>
          <cell r="C3096" t="str">
            <v>WA</v>
          </cell>
        </row>
        <row r="3097">
          <cell r="A3097">
            <v>6171</v>
          </cell>
          <cell r="B3097">
            <v>7</v>
          </cell>
          <cell r="C3097" t="str">
            <v>WA</v>
          </cell>
        </row>
        <row r="3098">
          <cell r="A3098">
            <v>6172</v>
          </cell>
          <cell r="B3098">
            <v>7</v>
          </cell>
          <cell r="C3098" t="str">
            <v>WA</v>
          </cell>
        </row>
        <row r="3099">
          <cell r="A3099">
            <v>6173</v>
          </cell>
          <cell r="B3099">
            <v>7</v>
          </cell>
          <cell r="C3099" t="str">
            <v>WA</v>
          </cell>
        </row>
        <row r="3100">
          <cell r="A3100">
            <v>6174</v>
          </cell>
          <cell r="B3100">
            <v>7</v>
          </cell>
          <cell r="C3100" t="str">
            <v>WA</v>
          </cell>
        </row>
        <row r="3101">
          <cell r="A3101">
            <v>6175</v>
          </cell>
          <cell r="B3101">
            <v>7</v>
          </cell>
          <cell r="C3101" t="str">
            <v>WA</v>
          </cell>
        </row>
        <row r="3102">
          <cell r="A3102">
            <v>6176</v>
          </cell>
          <cell r="B3102">
            <v>7</v>
          </cell>
          <cell r="C3102" t="str">
            <v>WA</v>
          </cell>
        </row>
        <row r="3103">
          <cell r="A3103">
            <v>6207</v>
          </cell>
          <cell r="B3103">
            <v>7</v>
          </cell>
          <cell r="C3103" t="str">
            <v>WA</v>
          </cell>
        </row>
        <row r="3104">
          <cell r="A3104">
            <v>6208</v>
          </cell>
          <cell r="B3104">
            <v>7</v>
          </cell>
          <cell r="C3104" t="str">
            <v>WA</v>
          </cell>
        </row>
        <row r="3105">
          <cell r="A3105">
            <v>6210</v>
          </cell>
          <cell r="B3105">
            <v>7</v>
          </cell>
          <cell r="C3105" t="str">
            <v>WA</v>
          </cell>
        </row>
        <row r="3106">
          <cell r="A3106">
            <v>6213</v>
          </cell>
          <cell r="B3106">
            <v>7</v>
          </cell>
          <cell r="C3106" t="str">
            <v>WA</v>
          </cell>
        </row>
        <row r="3107">
          <cell r="A3107">
            <v>6214</v>
          </cell>
          <cell r="B3107">
            <v>7</v>
          </cell>
          <cell r="C3107" t="str">
            <v>WA</v>
          </cell>
        </row>
        <row r="3108">
          <cell r="A3108">
            <v>6215</v>
          </cell>
          <cell r="B3108">
            <v>7</v>
          </cell>
          <cell r="C3108" t="str">
            <v>WA</v>
          </cell>
        </row>
        <row r="3109">
          <cell r="A3109">
            <v>6218</v>
          </cell>
          <cell r="B3109">
            <v>7</v>
          </cell>
          <cell r="C3109" t="str">
            <v>WA</v>
          </cell>
        </row>
        <row r="3110">
          <cell r="A3110">
            <v>6220</v>
          </cell>
          <cell r="B3110">
            <v>7</v>
          </cell>
          <cell r="C3110" t="str">
            <v>WA</v>
          </cell>
        </row>
        <row r="3111">
          <cell r="A3111">
            <v>6221</v>
          </cell>
          <cell r="B3111">
            <v>7</v>
          </cell>
          <cell r="C3111" t="str">
            <v>WA</v>
          </cell>
        </row>
        <row r="3112">
          <cell r="A3112">
            <v>6223</v>
          </cell>
          <cell r="B3112">
            <v>7</v>
          </cell>
          <cell r="C3112" t="str">
            <v>WA</v>
          </cell>
        </row>
        <row r="3113">
          <cell r="A3113">
            <v>6224</v>
          </cell>
          <cell r="B3113">
            <v>7</v>
          </cell>
          <cell r="C3113" t="str">
            <v>WA</v>
          </cell>
        </row>
        <row r="3114">
          <cell r="A3114">
            <v>6225</v>
          </cell>
          <cell r="B3114">
            <v>7</v>
          </cell>
          <cell r="C3114" t="str">
            <v>WA</v>
          </cell>
        </row>
        <row r="3115">
          <cell r="A3115">
            <v>6226</v>
          </cell>
          <cell r="B3115">
            <v>9</v>
          </cell>
          <cell r="C3115" t="str">
            <v>WA</v>
          </cell>
        </row>
        <row r="3116">
          <cell r="A3116">
            <v>6227</v>
          </cell>
          <cell r="B3116">
            <v>9</v>
          </cell>
          <cell r="C3116" t="str">
            <v>WA</v>
          </cell>
        </row>
        <row r="3117">
          <cell r="A3117">
            <v>6228</v>
          </cell>
          <cell r="B3117">
            <v>9</v>
          </cell>
          <cell r="C3117" t="str">
            <v>WA</v>
          </cell>
        </row>
        <row r="3118">
          <cell r="A3118">
            <v>6229</v>
          </cell>
          <cell r="B3118">
            <v>9</v>
          </cell>
          <cell r="C3118" t="str">
            <v>WA</v>
          </cell>
        </row>
        <row r="3119">
          <cell r="A3119">
            <v>6230</v>
          </cell>
          <cell r="B3119">
            <v>9</v>
          </cell>
          <cell r="C3119" t="str">
            <v>WA</v>
          </cell>
        </row>
        <row r="3120">
          <cell r="A3120">
            <v>6231</v>
          </cell>
          <cell r="B3120">
            <v>9</v>
          </cell>
          <cell r="C3120" t="str">
            <v>WA</v>
          </cell>
        </row>
        <row r="3121">
          <cell r="A3121">
            <v>6232</v>
          </cell>
          <cell r="B3121">
            <v>9</v>
          </cell>
          <cell r="C3121" t="str">
            <v>WA</v>
          </cell>
        </row>
        <row r="3122">
          <cell r="A3122">
            <v>6233</v>
          </cell>
          <cell r="B3122">
            <v>9</v>
          </cell>
          <cell r="C3122" t="str">
            <v>WA</v>
          </cell>
        </row>
        <row r="3123">
          <cell r="A3123">
            <v>6236</v>
          </cell>
          <cell r="B3123">
            <v>9</v>
          </cell>
          <cell r="C3123" t="str">
            <v>WA</v>
          </cell>
        </row>
        <row r="3124">
          <cell r="A3124">
            <v>6237</v>
          </cell>
          <cell r="B3124">
            <v>9</v>
          </cell>
          <cell r="C3124" t="str">
            <v>WA</v>
          </cell>
        </row>
        <row r="3125">
          <cell r="A3125">
            <v>6239</v>
          </cell>
          <cell r="B3125">
            <v>9</v>
          </cell>
          <cell r="C3125" t="str">
            <v>WA</v>
          </cell>
        </row>
        <row r="3126">
          <cell r="A3126">
            <v>6240</v>
          </cell>
          <cell r="B3126">
            <v>9</v>
          </cell>
          <cell r="C3126" t="str">
            <v>WA</v>
          </cell>
        </row>
        <row r="3127">
          <cell r="A3127">
            <v>6243</v>
          </cell>
          <cell r="B3127">
            <v>9</v>
          </cell>
          <cell r="C3127" t="str">
            <v>WA</v>
          </cell>
        </row>
        <row r="3128">
          <cell r="A3128">
            <v>6244</v>
          </cell>
          <cell r="B3128">
            <v>9</v>
          </cell>
          <cell r="C3128" t="str">
            <v>WA</v>
          </cell>
        </row>
        <row r="3129">
          <cell r="A3129">
            <v>6251</v>
          </cell>
          <cell r="B3129">
            <v>9</v>
          </cell>
          <cell r="C3129" t="str">
            <v>WA</v>
          </cell>
        </row>
        <row r="3130">
          <cell r="A3130">
            <v>6252</v>
          </cell>
          <cell r="B3130">
            <v>9</v>
          </cell>
          <cell r="C3130" t="str">
            <v>WA</v>
          </cell>
        </row>
        <row r="3131">
          <cell r="A3131">
            <v>6253</v>
          </cell>
          <cell r="B3131">
            <v>9</v>
          </cell>
          <cell r="C3131" t="str">
            <v>WA</v>
          </cell>
        </row>
        <row r="3132">
          <cell r="A3132">
            <v>6254</v>
          </cell>
          <cell r="B3132">
            <v>9</v>
          </cell>
          <cell r="C3132" t="str">
            <v>WA</v>
          </cell>
        </row>
        <row r="3133">
          <cell r="A3133">
            <v>6255</v>
          </cell>
          <cell r="B3133">
            <v>9</v>
          </cell>
          <cell r="C3133" t="str">
            <v>WA</v>
          </cell>
        </row>
        <row r="3134">
          <cell r="A3134">
            <v>6256</v>
          </cell>
          <cell r="B3134">
            <v>9</v>
          </cell>
          <cell r="C3134" t="str">
            <v>WA</v>
          </cell>
        </row>
        <row r="3135">
          <cell r="A3135">
            <v>6258</v>
          </cell>
          <cell r="B3135">
            <v>9</v>
          </cell>
          <cell r="C3135" t="str">
            <v>WA</v>
          </cell>
        </row>
        <row r="3136">
          <cell r="A3136">
            <v>6260</v>
          </cell>
          <cell r="B3136">
            <v>9</v>
          </cell>
          <cell r="C3136" t="str">
            <v>WA</v>
          </cell>
        </row>
        <row r="3137">
          <cell r="A3137">
            <v>6262</v>
          </cell>
          <cell r="B3137">
            <v>9</v>
          </cell>
          <cell r="C3137" t="str">
            <v>WA</v>
          </cell>
        </row>
        <row r="3138">
          <cell r="A3138">
            <v>6271</v>
          </cell>
          <cell r="B3138">
            <v>9</v>
          </cell>
          <cell r="C3138" t="str">
            <v>WA</v>
          </cell>
        </row>
        <row r="3139">
          <cell r="A3139">
            <v>6275</v>
          </cell>
          <cell r="B3139">
            <v>9</v>
          </cell>
          <cell r="C3139" t="str">
            <v>WA</v>
          </cell>
        </row>
        <row r="3140">
          <cell r="A3140">
            <v>6280</v>
          </cell>
          <cell r="B3140">
            <v>9</v>
          </cell>
          <cell r="C3140" t="str">
            <v>WA</v>
          </cell>
        </row>
        <row r="3141">
          <cell r="A3141">
            <v>6281</v>
          </cell>
          <cell r="B3141">
            <v>9</v>
          </cell>
          <cell r="C3141" t="str">
            <v>WA</v>
          </cell>
        </row>
        <row r="3142">
          <cell r="A3142">
            <v>6282</v>
          </cell>
          <cell r="B3142">
            <v>9</v>
          </cell>
          <cell r="C3142" t="str">
            <v>WA</v>
          </cell>
        </row>
        <row r="3143">
          <cell r="A3143">
            <v>6284</v>
          </cell>
          <cell r="B3143">
            <v>9</v>
          </cell>
          <cell r="C3143" t="str">
            <v>WA</v>
          </cell>
        </row>
        <row r="3144">
          <cell r="A3144">
            <v>6285</v>
          </cell>
          <cell r="B3144">
            <v>9</v>
          </cell>
          <cell r="C3144" t="str">
            <v>WA</v>
          </cell>
        </row>
        <row r="3145">
          <cell r="A3145">
            <v>6286</v>
          </cell>
          <cell r="B3145">
            <v>9</v>
          </cell>
          <cell r="C3145" t="str">
            <v>WA</v>
          </cell>
        </row>
        <row r="3146">
          <cell r="A3146">
            <v>6288</v>
          </cell>
          <cell r="B3146">
            <v>9</v>
          </cell>
          <cell r="C3146" t="str">
            <v>WA</v>
          </cell>
        </row>
        <row r="3147">
          <cell r="A3147">
            <v>6290</v>
          </cell>
          <cell r="B3147">
            <v>9</v>
          </cell>
          <cell r="C3147" t="str">
            <v>WA</v>
          </cell>
        </row>
        <row r="3148">
          <cell r="A3148">
            <v>6302</v>
          </cell>
          <cell r="B3148">
            <v>7</v>
          </cell>
          <cell r="C3148" t="str">
            <v>WA</v>
          </cell>
        </row>
        <row r="3149">
          <cell r="A3149">
            <v>6304</v>
          </cell>
          <cell r="B3149">
            <v>7</v>
          </cell>
          <cell r="C3149" t="str">
            <v>WA</v>
          </cell>
        </row>
        <row r="3150">
          <cell r="A3150">
            <v>6306</v>
          </cell>
          <cell r="B3150">
            <v>7</v>
          </cell>
          <cell r="C3150" t="str">
            <v>WA</v>
          </cell>
        </row>
        <row r="3151">
          <cell r="A3151">
            <v>6308</v>
          </cell>
          <cell r="B3151">
            <v>7</v>
          </cell>
          <cell r="C3151" t="str">
            <v>WA</v>
          </cell>
        </row>
        <row r="3152">
          <cell r="A3152">
            <v>6309</v>
          </cell>
          <cell r="B3152">
            <v>8</v>
          </cell>
          <cell r="C3152" t="str">
            <v>WA</v>
          </cell>
        </row>
        <row r="3153">
          <cell r="A3153">
            <v>6311</v>
          </cell>
          <cell r="B3153">
            <v>8</v>
          </cell>
          <cell r="C3153" t="str">
            <v>WA</v>
          </cell>
        </row>
        <row r="3154">
          <cell r="A3154">
            <v>6312</v>
          </cell>
          <cell r="B3154">
            <v>8</v>
          </cell>
          <cell r="C3154" t="str">
            <v>WA</v>
          </cell>
        </row>
        <row r="3155">
          <cell r="A3155">
            <v>6313</v>
          </cell>
          <cell r="B3155">
            <v>8</v>
          </cell>
          <cell r="C3155" t="str">
            <v>WA</v>
          </cell>
        </row>
        <row r="3156">
          <cell r="A3156">
            <v>6315</v>
          </cell>
          <cell r="B3156">
            <v>8</v>
          </cell>
          <cell r="C3156" t="str">
            <v>WA</v>
          </cell>
        </row>
        <row r="3157">
          <cell r="A3157">
            <v>6316</v>
          </cell>
          <cell r="B3157">
            <v>8</v>
          </cell>
          <cell r="C3157" t="str">
            <v>WA</v>
          </cell>
        </row>
        <row r="3158">
          <cell r="A3158">
            <v>6317</v>
          </cell>
          <cell r="B3158">
            <v>8</v>
          </cell>
          <cell r="C3158" t="str">
            <v>WA</v>
          </cell>
        </row>
        <row r="3159">
          <cell r="A3159">
            <v>6318</v>
          </cell>
          <cell r="B3159">
            <v>8</v>
          </cell>
          <cell r="C3159" t="str">
            <v>WA</v>
          </cell>
        </row>
        <row r="3160">
          <cell r="A3160">
            <v>6320</v>
          </cell>
          <cell r="B3160">
            <v>8</v>
          </cell>
          <cell r="C3160" t="str">
            <v>WA</v>
          </cell>
        </row>
        <row r="3161">
          <cell r="A3161">
            <v>6321</v>
          </cell>
          <cell r="B3161">
            <v>10</v>
          </cell>
          <cell r="C3161" t="str">
            <v>WA</v>
          </cell>
        </row>
        <row r="3162">
          <cell r="A3162">
            <v>6322</v>
          </cell>
          <cell r="B3162">
            <v>10</v>
          </cell>
          <cell r="C3162" t="str">
            <v>WA</v>
          </cell>
        </row>
        <row r="3163">
          <cell r="A3163">
            <v>6323</v>
          </cell>
          <cell r="B3163">
            <v>10</v>
          </cell>
          <cell r="C3163" t="str">
            <v>WA</v>
          </cell>
        </row>
        <row r="3164">
          <cell r="A3164">
            <v>6324</v>
          </cell>
          <cell r="B3164">
            <v>10</v>
          </cell>
          <cell r="C3164" t="str">
            <v>WA</v>
          </cell>
        </row>
        <row r="3165">
          <cell r="A3165">
            <v>6326</v>
          </cell>
          <cell r="B3165">
            <v>10</v>
          </cell>
          <cell r="C3165" t="str">
            <v>WA</v>
          </cell>
        </row>
        <row r="3166">
          <cell r="A3166">
            <v>6327</v>
          </cell>
          <cell r="B3166">
            <v>10</v>
          </cell>
          <cell r="C3166" t="str">
            <v>WA</v>
          </cell>
        </row>
        <row r="3167">
          <cell r="A3167">
            <v>6328</v>
          </cell>
          <cell r="B3167">
            <v>10</v>
          </cell>
          <cell r="C3167" t="str">
            <v>WA</v>
          </cell>
        </row>
        <row r="3168">
          <cell r="A3168">
            <v>6330</v>
          </cell>
          <cell r="B3168">
            <v>10</v>
          </cell>
          <cell r="C3168" t="str">
            <v>WA</v>
          </cell>
        </row>
        <row r="3169">
          <cell r="A3169">
            <v>6331</v>
          </cell>
          <cell r="B3169">
            <v>10</v>
          </cell>
          <cell r="C3169" t="str">
            <v>WA</v>
          </cell>
        </row>
        <row r="3170">
          <cell r="A3170">
            <v>6332</v>
          </cell>
          <cell r="B3170">
            <v>10</v>
          </cell>
          <cell r="C3170" t="str">
            <v>WA</v>
          </cell>
        </row>
        <row r="3171">
          <cell r="A3171">
            <v>6333</v>
          </cell>
          <cell r="B3171">
            <v>9</v>
          </cell>
          <cell r="C3171" t="str">
            <v>WA</v>
          </cell>
        </row>
        <row r="3172">
          <cell r="A3172">
            <v>6335</v>
          </cell>
          <cell r="B3172">
            <v>8</v>
          </cell>
          <cell r="C3172" t="str">
            <v>WA</v>
          </cell>
        </row>
        <row r="3173">
          <cell r="A3173">
            <v>6336</v>
          </cell>
          <cell r="B3173">
            <v>8</v>
          </cell>
          <cell r="C3173" t="str">
            <v>WA</v>
          </cell>
        </row>
        <row r="3174">
          <cell r="A3174">
            <v>6337</v>
          </cell>
          <cell r="B3174">
            <v>8</v>
          </cell>
          <cell r="C3174" t="str">
            <v>WA</v>
          </cell>
        </row>
        <row r="3175">
          <cell r="A3175">
            <v>6338</v>
          </cell>
          <cell r="B3175">
            <v>8</v>
          </cell>
          <cell r="C3175" t="str">
            <v>WA</v>
          </cell>
        </row>
        <row r="3176">
          <cell r="A3176">
            <v>6341</v>
          </cell>
          <cell r="B3176">
            <v>8</v>
          </cell>
          <cell r="C3176" t="str">
            <v>WA</v>
          </cell>
        </row>
        <row r="3177">
          <cell r="A3177">
            <v>6343</v>
          </cell>
          <cell r="B3177">
            <v>8</v>
          </cell>
          <cell r="C3177" t="str">
            <v>WA</v>
          </cell>
        </row>
        <row r="3178">
          <cell r="A3178">
            <v>6346</v>
          </cell>
          <cell r="B3178">
            <v>10</v>
          </cell>
          <cell r="C3178" t="str">
            <v>WA</v>
          </cell>
        </row>
        <row r="3179">
          <cell r="A3179">
            <v>6348</v>
          </cell>
          <cell r="B3179">
            <v>10</v>
          </cell>
          <cell r="C3179" t="str">
            <v>WA</v>
          </cell>
        </row>
        <row r="3180">
          <cell r="A3180">
            <v>6350</v>
          </cell>
          <cell r="B3180">
            <v>8</v>
          </cell>
          <cell r="C3180" t="str">
            <v>WA</v>
          </cell>
        </row>
        <row r="3181">
          <cell r="A3181">
            <v>6351</v>
          </cell>
          <cell r="B3181">
            <v>8</v>
          </cell>
          <cell r="C3181" t="str">
            <v>WA</v>
          </cell>
        </row>
        <row r="3182">
          <cell r="A3182">
            <v>6352</v>
          </cell>
          <cell r="B3182">
            <v>8</v>
          </cell>
          <cell r="C3182" t="str">
            <v>WA</v>
          </cell>
        </row>
        <row r="3183">
          <cell r="A3183">
            <v>6353</v>
          </cell>
          <cell r="B3183">
            <v>8</v>
          </cell>
          <cell r="C3183" t="str">
            <v>WA</v>
          </cell>
        </row>
        <row r="3184">
          <cell r="A3184">
            <v>6355</v>
          </cell>
          <cell r="B3184">
            <v>8</v>
          </cell>
          <cell r="C3184" t="str">
            <v>WA</v>
          </cell>
        </row>
        <row r="3185">
          <cell r="A3185">
            <v>6356</v>
          </cell>
          <cell r="B3185">
            <v>8</v>
          </cell>
          <cell r="C3185" t="str">
            <v>WA</v>
          </cell>
        </row>
        <row r="3186">
          <cell r="A3186">
            <v>6357</v>
          </cell>
          <cell r="B3186">
            <v>8</v>
          </cell>
          <cell r="C3186" t="str">
            <v>WA</v>
          </cell>
        </row>
        <row r="3187">
          <cell r="A3187">
            <v>6358</v>
          </cell>
          <cell r="B3187">
            <v>8</v>
          </cell>
          <cell r="C3187" t="str">
            <v>WA</v>
          </cell>
        </row>
        <row r="3188">
          <cell r="A3188">
            <v>6359</v>
          </cell>
          <cell r="B3188">
            <v>8</v>
          </cell>
          <cell r="C3188" t="str">
            <v>WA</v>
          </cell>
        </row>
        <row r="3189">
          <cell r="A3189">
            <v>6361</v>
          </cell>
          <cell r="B3189">
            <v>8</v>
          </cell>
          <cell r="C3189" t="str">
            <v>WA</v>
          </cell>
        </row>
        <row r="3190">
          <cell r="A3190">
            <v>6363</v>
          </cell>
          <cell r="B3190">
            <v>8</v>
          </cell>
          <cell r="C3190" t="str">
            <v>WA</v>
          </cell>
        </row>
        <row r="3191">
          <cell r="A3191">
            <v>6365</v>
          </cell>
          <cell r="B3191">
            <v>8</v>
          </cell>
          <cell r="C3191" t="str">
            <v>WA</v>
          </cell>
        </row>
        <row r="3192">
          <cell r="A3192">
            <v>6367</v>
          </cell>
          <cell r="B3192">
            <v>8</v>
          </cell>
          <cell r="C3192" t="str">
            <v>WA</v>
          </cell>
        </row>
        <row r="3193">
          <cell r="A3193">
            <v>6368</v>
          </cell>
          <cell r="B3193">
            <v>6</v>
          </cell>
          <cell r="C3193" t="str">
            <v>WA</v>
          </cell>
        </row>
        <row r="3194">
          <cell r="A3194">
            <v>6369</v>
          </cell>
          <cell r="B3194">
            <v>6</v>
          </cell>
          <cell r="C3194" t="str">
            <v>WA</v>
          </cell>
        </row>
        <row r="3195">
          <cell r="A3195">
            <v>6370</v>
          </cell>
          <cell r="B3195">
            <v>8</v>
          </cell>
          <cell r="C3195" t="str">
            <v>WA</v>
          </cell>
        </row>
        <row r="3196">
          <cell r="A3196">
            <v>6372</v>
          </cell>
          <cell r="B3196">
            <v>8</v>
          </cell>
          <cell r="C3196" t="str">
            <v>WA</v>
          </cell>
        </row>
        <row r="3197">
          <cell r="A3197">
            <v>6373</v>
          </cell>
          <cell r="B3197">
            <v>8</v>
          </cell>
          <cell r="C3197" t="str">
            <v>WA</v>
          </cell>
        </row>
        <row r="3198">
          <cell r="A3198">
            <v>6375</v>
          </cell>
          <cell r="B3198">
            <v>8</v>
          </cell>
          <cell r="C3198" t="str">
            <v>WA</v>
          </cell>
        </row>
        <row r="3199">
          <cell r="A3199">
            <v>6376</v>
          </cell>
          <cell r="B3199">
            <v>8</v>
          </cell>
          <cell r="C3199" t="str">
            <v>WA</v>
          </cell>
        </row>
        <row r="3200">
          <cell r="A3200">
            <v>6380</v>
          </cell>
          <cell r="B3200">
            <v>6</v>
          </cell>
          <cell r="C3200" t="str">
            <v>WA</v>
          </cell>
        </row>
        <row r="3201">
          <cell r="A3201">
            <v>6383</v>
          </cell>
          <cell r="B3201">
            <v>6</v>
          </cell>
          <cell r="C3201" t="str">
            <v>WA</v>
          </cell>
        </row>
        <row r="3202">
          <cell r="A3202">
            <v>6384</v>
          </cell>
          <cell r="B3202">
            <v>6</v>
          </cell>
          <cell r="C3202" t="str">
            <v>WA</v>
          </cell>
        </row>
        <row r="3203">
          <cell r="A3203">
            <v>6385</v>
          </cell>
          <cell r="B3203">
            <v>6</v>
          </cell>
          <cell r="C3203" t="str">
            <v>WA</v>
          </cell>
        </row>
        <row r="3204">
          <cell r="A3204">
            <v>6386</v>
          </cell>
          <cell r="B3204">
            <v>6</v>
          </cell>
          <cell r="C3204" t="str">
            <v>WA</v>
          </cell>
        </row>
        <row r="3205">
          <cell r="A3205">
            <v>6390</v>
          </cell>
          <cell r="B3205">
            <v>7</v>
          </cell>
          <cell r="C3205" t="str">
            <v>WA</v>
          </cell>
        </row>
        <row r="3206">
          <cell r="A3206">
            <v>6391</v>
          </cell>
          <cell r="B3206">
            <v>7</v>
          </cell>
          <cell r="C3206" t="str">
            <v>WA</v>
          </cell>
        </row>
        <row r="3207">
          <cell r="A3207">
            <v>6392</v>
          </cell>
          <cell r="B3207">
            <v>7</v>
          </cell>
          <cell r="C3207" t="str">
            <v>WA</v>
          </cell>
        </row>
        <row r="3208">
          <cell r="A3208">
            <v>6393</v>
          </cell>
          <cell r="B3208">
            <v>7</v>
          </cell>
          <cell r="C3208" t="str">
            <v>WA</v>
          </cell>
        </row>
        <row r="3209">
          <cell r="A3209">
            <v>6394</v>
          </cell>
          <cell r="B3209">
            <v>9</v>
          </cell>
          <cell r="C3209" t="str">
            <v>WA</v>
          </cell>
        </row>
        <row r="3210">
          <cell r="A3210">
            <v>6395</v>
          </cell>
          <cell r="B3210">
            <v>9</v>
          </cell>
          <cell r="C3210" t="str">
            <v>WA</v>
          </cell>
        </row>
        <row r="3211">
          <cell r="A3211">
            <v>6396</v>
          </cell>
          <cell r="B3211">
            <v>10</v>
          </cell>
          <cell r="C3211" t="str">
            <v>WA</v>
          </cell>
        </row>
        <row r="3212">
          <cell r="A3212">
            <v>6397</v>
          </cell>
          <cell r="B3212">
            <v>10</v>
          </cell>
          <cell r="C3212" t="str">
            <v>WA</v>
          </cell>
        </row>
        <row r="3213">
          <cell r="A3213">
            <v>6398</v>
          </cell>
          <cell r="B3213">
            <v>9</v>
          </cell>
          <cell r="C3213" t="str">
            <v>WA</v>
          </cell>
        </row>
        <row r="3214">
          <cell r="A3214">
            <v>6401</v>
          </cell>
          <cell r="B3214">
            <v>7</v>
          </cell>
          <cell r="C3214" t="str">
            <v>WA</v>
          </cell>
        </row>
        <row r="3215">
          <cell r="A3215">
            <v>6403</v>
          </cell>
          <cell r="B3215">
            <v>7</v>
          </cell>
          <cell r="C3215" t="str">
            <v>WA</v>
          </cell>
        </row>
        <row r="3216">
          <cell r="A3216">
            <v>6405</v>
          </cell>
          <cell r="B3216">
            <v>7</v>
          </cell>
          <cell r="C3216" t="str">
            <v>WA</v>
          </cell>
        </row>
        <row r="3217">
          <cell r="A3217">
            <v>6407</v>
          </cell>
          <cell r="B3217">
            <v>6</v>
          </cell>
          <cell r="C3217" t="str">
            <v>WA</v>
          </cell>
        </row>
        <row r="3218">
          <cell r="A3218">
            <v>6409</v>
          </cell>
          <cell r="B3218">
            <v>7</v>
          </cell>
          <cell r="C3218" t="str">
            <v>WA</v>
          </cell>
        </row>
        <row r="3219">
          <cell r="A3219">
            <v>6410</v>
          </cell>
          <cell r="B3219">
            <v>6</v>
          </cell>
          <cell r="C3219" t="str">
            <v>WA</v>
          </cell>
        </row>
        <row r="3220">
          <cell r="A3220">
            <v>6411</v>
          </cell>
          <cell r="B3220">
            <v>6</v>
          </cell>
          <cell r="C3220" t="str">
            <v>WA</v>
          </cell>
        </row>
        <row r="3221">
          <cell r="A3221">
            <v>6412</v>
          </cell>
          <cell r="B3221">
            <v>6</v>
          </cell>
          <cell r="C3221" t="str">
            <v>WA</v>
          </cell>
        </row>
        <row r="3222">
          <cell r="A3222">
            <v>6413</v>
          </cell>
          <cell r="B3222">
            <v>6</v>
          </cell>
          <cell r="C3222" t="str">
            <v>WA</v>
          </cell>
        </row>
        <row r="3223">
          <cell r="A3223">
            <v>6414</v>
          </cell>
          <cell r="B3223">
            <v>6</v>
          </cell>
          <cell r="C3223" t="str">
            <v>WA</v>
          </cell>
        </row>
        <row r="3224">
          <cell r="A3224">
            <v>6415</v>
          </cell>
          <cell r="B3224">
            <v>6</v>
          </cell>
          <cell r="C3224" t="str">
            <v>WA</v>
          </cell>
        </row>
        <row r="3225">
          <cell r="A3225">
            <v>6417</v>
          </cell>
          <cell r="B3225">
            <v>6</v>
          </cell>
          <cell r="C3225" t="str">
            <v>WA</v>
          </cell>
        </row>
        <row r="3226">
          <cell r="A3226">
            <v>6418</v>
          </cell>
          <cell r="B3226">
            <v>6</v>
          </cell>
          <cell r="C3226" t="str">
            <v>WA</v>
          </cell>
        </row>
        <row r="3227">
          <cell r="A3227">
            <v>6419</v>
          </cell>
          <cell r="B3227">
            <v>6</v>
          </cell>
          <cell r="C3227" t="str">
            <v>WA</v>
          </cell>
        </row>
        <row r="3228">
          <cell r="A3228">
            <v>6420</v>
          </cell>
          <cell r="B3228">
            <v>6</v>
          </cell>
          <cell r="C3228" t="str">
            <v>WA</v>
          </cell>
        </row>
        <row r="3229">
          <cell r="A3229">
            <v>6421</v>
          </cell>
          <cell r="B3229">
            <v>6</v>
          </cell>
          <cell r="C3229" t="str">
            <v>WA</v>
          </cell>
        </row>
        <row r="3230">
          <cell r="A3230">
            <v>6422</v>
          </cell>
          <cell r="B3230">
            <v>6</v>
          </cell>
          <cell r="C3230" t="str">
            <v>WA</v>
          </cell>
        </row>
        <row r="3231">
          <cell r="A3231">
            <v>6423</v>
          </cell>
          <cell r="B3231">
            <v>6</v>
          </cell>
          <cell r="C3231" t="str">
            <v>WA</v>
          </cell>
        </row>
        <row r="3232">
          <cell r="A3232">
            <v>6424</v>
          </cell>
          <cell r="B3232">
            <v>6</v>
          </cell>
          <cell r="C3232" t="str">
            <v>WA</v>
          </cell>
        </row>
        <row r="3233">
          <cell r="A3233">
            <v>6425</v>
          </cell>
          <cell r="B3233">
            <v>6</v>
          </cell>
          <cell r="C3233" t="str">
            <v>WA</v>
          </cell>
        </row>
        <row r="3234">
          <cell r="A3234">
            <v>6426</v>
          </cell>
          <cell r="B3234">
            <v>6</v>
          </cell>
          <cell r="C3234" t="str">
            <v>WA</v>
          </cell>
        </row>
        <row r="3235">
          <cell r="A3235">
            <v>6427</v>
          </cell>
          <cell r="B3235">
            <v>6</v>
          </cell>
          <cell r="C3235" t="str">
            <v>WA</v>
          </cell>
        </row>
        <row r="3236">
          <cell r="A3236">
            <v>6428</v>
          </cell>
          <cell r="B3236">
            <v>6</v>
          </cell>
          <cell r="C3236" t="str">
            <v>WA</v>
          </cell>
        </row>
        <row r="3237">
          <cell r="A3237">
            <v>6429</v>
          </cell>
          <cell r="B3237">
            <v>11</v>
          </cell>
          <cell r="C3237" t="str">
            <v>WA</v>
          </cell>
        </row>
        <row r="3238">
          <cell r="A3238">
            <v>6430</v>
          </cell>
          <cell r="B3238">
            <v>11</v>
          </cell>
          <cell r="C3238" t="str">
            <v>WA</v>
          </cell>
        </row>
        <row r="3239">
          <cell r="A3239">
            <v>6431</v>
          </cell>
          <cell r="B3239">
            <v>11</v>
          </cell>
          <cell r="C3239" t="str">
            <v>WA</v>
          </cell>
        </row>
        <row r="3240">
          <cell r="A3240">
            <v>6432</v>
          </cell>
          <cell r="B3240">
            <v>11</v>
          </cell>
          <cell r="C3240" t="str">
            <v>WA</v>
          </cell>
        </row>
        <row r="3241">
          <cell r="A3241">
            <v>6433</v>
          </cell>
          <cell r="B3241">
            <v>11</v>
          </cell>
          <cell r="C3241" t="str">
            <v>WA</v>
          </cell>
        </row>
        <row r="3242">
          <cell r="A3242">
            <v>6434</v>
          </cell>
          <cell r="B3242">
            <v>11</v>
          </cell>
          <cell r="C3242" t="str">
            <v>WA</v>
          </cell>
        </row>
        <row r="3243">
          <cell r="A3243">
            <v>6435</v>
          </cell>
          <cell r="B3243">
            <v>11</v>
          </cell>
          <cell r="C3243" t="str">
            <v>WA</v>
          </cell>
        </row>
        <row r="3244">
          <cell r="A3244">
            <v>6436</v>
          </cell>
          <cell r="B3244">
            <v>11</v>
          </cell>
          <cell r="C3244" t="str">
            <v>WA</v>
          </cell>
        </row>
        <row r="3245">
          <cell r="A3245">
            <v>6437</v>
          </cell>
          <cell r="B3245">
            <v>11</v>
          </cell>
          <cell r="C3245" t="str">
            <v>WA</v>
          </cell>
        </row>
        <row r="3246">
          <cell r="A3246">
            <v>6438</v>
          </cell>
          <cell r="B3246">
            <v>11</v>
          </cell>
          <cell r="C3246" t="str">
            <v>WA</v>
          </cell>
        </row>
        <row r="3247">
          <cell r="A3247">
            <v>6439</v>
          </cell>
          <cell r="B3247">
            <v>11</v>
          </cell>
          <cell r="C3247" t="str">
            <v>WA</v>
          </cell>
        </row>
        <row r="3248">
          <cell r="A3248">
            <v>6440</v>
          </cell>
          <cell r="B3248">
            <v>11</v>
          </cell>
          <cell r="C3248" t="str">
            <v>WA</v>
          </cell>
        </row>
        <row r="3249">
          <cell r="A3249">
            <v>6442</v>
          </cell>
          <cell r="B3249">
            <v>11</v>
          </cell>
          <cell r="C3249" t="str">
            <v>WA</v>
          </cell>
        </row>
        <row r="3250">
          <cell r="A3250">
            <v>6443</v>
          </cell>
          <cell r="B3250">
            <v>11</v>
          </cell>
          <cell r="C3250" t="str">
            <v>WA</v>
          </cell>
        </row>
        <row r="3251">
          <cell r="A3251">
            <v>6444</v>
          </cell>
          <cell r="B3251">
            <v>11</v>
          </cell>
          <cell r="C3251" t="str">
            <v>WA</v>
          </cell>
        </row>
        <row r="3252">
          <cell r="A3252">
            <v>6445</v>
          </cell>
          <cell r="B3252">
            <v>10</v>
          </cell>
          <cell r="C3252" t="str">
            <v>WA</v>
          </cell>
        </row>
        <row r="3253">
          <cell r="A3253">
            <v>6446</v>
          </cell>
          <cell r="B3253">
            <v>10</v>
          </cell>
          <cell r="C3253" t="str">
            <v>WA</v>
          </cell>
        </row>
        <row r="3254">
          <cell r="A3254">
            <v>6447</v>
          </cell>
          <cell r="B3254">
            <v>10</v>
          </cell>
          <cell r="C3254" t="str">
            <v>WA</v>
          </cell>
        </row>
        <row r="3255">
          <cell r="A3255">
            <v>6448</v>
          </cell>
          <cell r="B3255">
            <v>10</v>
          </cell>
          <cell r="C3255" t="str">
            <v>WA</v>
          </cell>
        </row>
        <row r="3256">
          <cell r="A3256">
            <v>6450</v>
          </cell>
          <cell r="B3256">
            <v>10</v>
          </cell>
          <cell r="C3256" t="str">
            <v>WA</v>
          </cell>
        </row>
        <row r="3257">
          <cell r="A3257">
            <v>6460</v>
          </cell>
          <cell r="B3257">
            <v>7</v>
          </cell>
          <cell r="C3257" t="str">
            <v>WA</v>
          </cell>
        </row>
        <row r="3258">
          <cell r="A3258">
            <v>6461</v>
          </cell>
          <cell r="B3258">
            <v>7</v>
          </cell>
          <cell r="C3258" t="str">
            <v>WA</v>
          </cell>
        </row>
        <row r="3259">
          <cell r="A3259">
            <v>6462</v>
          </cell>
          <cell r="B3259">
            <v>7</v>
          </cell>
          <cell r="C3259" t="str">
            <v>WA</v>
          </cell>
        </row>
        <row r="3260">
          <cell r="A3260">
            <v>6463</v>
          </cell>
          <cell r="B3260">
            <v>6</v>
          </cell>
          <cell r="C3260" t="str">
            <v>WA</v>
          </cell>
        </row>
        <row r="3261">
          <cell r="A3261">
            <v>6464</v>
          </cell>
          <cell r="B3261">
            <v>7</v>
          </cell>
          <cell r="C3261" t="str">
            <v>WA</v>
          </cell>
        </row>
        <row r="3262">
          <cell r="A3262">
            <v>6465</v>
          </cell>
          <cell r="B3262">
            <v>7</v>
          </cell>
          <cell r="C3262" t="str">
            <v>WA</v>
          </cell>
        </row>
        <row r="3263">
          <cell r="A3263">
            <v>6466</v>
          </cell>
          <cell r="B3263">
            <v>7</v>
          </cell>
          <cell r="C3263" t="str">
            <v>WA</v>
          </cell>
        </row>
        <row r="3264">
          <cell r="A3264">
            <v>6467</v>
          </cell>
          <cell r="B3264">
            <v>7</v>
          </cell>
          <cell r="C3264" t="str">
            <v>WA</v>
          </cell>
        </row>
        <row r="3265">
          <cell r="A3265">
            <v>6468</v>
          </cell>
          <cell r="B3265">
            <v>7</v>
          </cell>
          <cell r="C3265" t="str">
            <v>WA</v>
          </cell>
        </row>
        <row r="3266">
          <cell r="A3266">
            <v>6470</v>
          </cell>
          <cell r="B3266">
            <v>7</v>
          </cell>
          <cell r="C3266" t="str">
            <v>WA</v>
          </cell>
        </row>
        <row r="3267">
          <cell r="A3267">
            <v>6472</v>
          </cell>
          <cell r="B3267">
            <v>7</v>
          </cell>
          <cell r="C3267" t="str">
            <v>WA</v>
          </cell>
        </row>
        <row r="3268">
          <cell r="A3268">
            <v>6473</v>
          </cell>
          <cell r="B3268">
            <v>6</v>
          </cell>
          <cell r="C3268" t="str">
            <v>WA</v>
          </cell>
        </row>
        <row r="3269">
          <cell r="A3269">
            <v>6475</v>
          </cell>
          <cell r="B3269">
            <v>6</v>
          </cell>
          <cell r="C3269" t="str">
            <v>WA</v>
          </cell>
        </row>
        <row r="3270">
          <cell r="A3270">
            <v>6476</v>
          </cell>
          <cell r="B3270">
            <v>6</v>
          </cell>
          <cell r="C3270" t="str">
            <v>WA</v>
          </cell>
        </row>
        <row r="3271">
          <cell r="A3271">
            <v>6477</v>
          </cell>
          <cell r="B3271">
            <v>6</v>
          </cell>
          <cell r="C3271" t="str">
            <v>WA</v>
          </cell>
        </row>
        <row r="3272">
          <cell r="A3272">
            <v>6479</v>
          </cell>
          <cell r="B3272">
            <v>6</v>
          </cell>
          <cell r="C3272" t="str">
            <v>WA</v>
          </cell>
        </row>
        <row r="3273">
          <cell r="A3273">
            <v>6480</v>
          </cell>
          <cell r="B3273">
            <v>6</v>
          </cell>
          <cell r="C3273" t="str">
            <v>WA</v>
          </cell>
        </row>
        <row r="3274">
          <cell r="A3274">
            <v>6484</v>
          </cell>
          <cell r="B3274">
            <v>11</v>
          </cell>
          <cell r="C3274" t="str">
            <v>WA</v>
          </cell>
        </row>
        <row r="3275">
          <cell r="A3275">
            <v>6485</v>
          </cell>
          <cell r="B3275">
            <v>6</v>
          </cell>
          <cell r="C3275" t="str">
            <v>WA</v>
          </cell>
        </row>
        <row r="3276">
          <cell r="A3276">
            <v>6487</v>
          </cell>
          <cell r="B3276">
            <v>6</v>
          </cell>
          <cell r="C3276" t="str">
            <v>WA</v>
          </cell>
        </row>
        <row r="3277">
          <cell r="A3277">
            <v>6488</v>
          </cell>
          <cell r="B3277">
            <v>6</v>
          </cell>
          <cell r="C3277" t="str">
            <v>WA</v>
          </cell>
        </row>
        <row r="3278">
          <cell r="A3278">
            <v>6489</v>
          </cell>
          <cell r="B3278">
            <v>6</v>
          </cell>
          <cell r="C3278" t="str">
            <v>WA</v>
          </cell>
        </row>
        <row r="3279">
          <cell r="A3279">
            <v>6490</v>
          </cell>
          <cell r="B3279">
            <v>6</v>
          </cell>
          <cell r="C3279" t="str">
            <v>WA</v>
          </cell>
        </row>
        <row r="3280">
          <cell r="A3280">
            <v>6501</v>
          </cell>
          <cell r="B3280">
            <v>7</v>
          </cell>
          <cell r="C3280" t="str">
            <v>WA</v>
          </cell>
        </row>
        <row r="3281">
          <cell r="A3281">
            <v>6502</v>
          </cell>
          <cell r="B3281">
            <v>5</v>
          </cell>
          <cell r="C3281" t="str">
            <v>WA</v>
          </cell>
        </row>
        <row r="3282">
          <cell r="A3282">
            <v>6503</v>
          </cell>
          <cell r="B3282">
            <v>7</v>
          </cell>
          <cell r="C3282" t="str">
            <v>WA</v>
          </cell>
        </row>
        <row r="3283">
          <cell r="A3283">
            <v>6504</v>
          </cell>
          <cell r="B3283">
            <v>5</v>
          </cell>
          <cell r="C3283" t="str">
            <v>WA</v>
          </cell>
        </row>
        <row r="3284">
          <cell r="A3284">
            <v>6505</v>
          </cell>
          <cell r="B3284">
            <v>5</v>
          </cell>
          <cell r="C3284" t="str">
            <v>WA</v>
          </cell>
        </row>
        <row r="3285">
          <cell r="A3285">
            <v>6506</v>
          </cell>
          <cell r="B3285">
            <v>5</v>
          </cell>
          <cell r="C3285" t="str">
            <v>WA</v>
          </cell>
        </row>
        <row r="3286">
          <cell r="A3286">
            <v>6507</v>
          </cell>
          <cell r="B3286">
            <v>5</v>
          </cell>
          <cell r="C3286" t="str">
            <v>WA</v>
          </cell>
        </row>
        <row r="3287">
          <cell r="A3287">
            <v>6509</v>
          </cell>
          <cell r="B3287">
            <v>5</v>
          </cell>
          <cell r="C3287" t="str">
            <v>WA</v>
          </cell>
        </row>
        <row r="3288">
          <cell r="A3288">
            <v>6510</v>
          </cell>
          <cell r="B3288">
            <v>5</v>
          </cell>
          <cell r="C3288" t="str">
            <v>WA</v>
          </cell>
        </row>
        <row r="3289">
          <cell r="A3289">
            <v>6511</v>
          </cell>
          <cell r="B3289">
            <v>5</v>
          </cell>
          <cell r="C3289" t="str">
            <v>WA</v>
          </cell>
        </row>
        <row r="3290">
          <cell r="A3290">
            <v>6512</v>
          </cell>
          <cell r="B3290">
            <v>5</v>
          </cell>
          <cell r="C3290" t="str">
            <v>WA</v>
          </cell>
        </row>
        <row r="3291">
          <cell r="A3291">
            <v>6513</v>
          </cell>
          <cell r="B3291">
            <v>5</v>
          </cell>
          <cell r="C3291" t="str">
            <v>WA</v>
          </cell>
        </row>
        <row r="3292">
          <cell r="A3292">
            <v>6514</v>
          </cell>
          <cell r="B3292">
            <v>5</v>
          </cell>
          <cell r="C3292" t="str">
            <v>WA</v>
          </cell>
        </row>
        <row r="3293">
          <cell r="A3293">
            <v>6515</v>
          </cell>
          <cell r="B3293">
            <v>5</v>
          </cell>
          <cell r="C3293" t="str">
            <v>WA</v>
          </cell>
        </row>
        <row r="3294">
          <cell r="A3294">
            <v>6516</v>
          </cell>
          <cell r="B3294">
            <v>5</v>
          </cell>
          <cell r="C3294" t="str">
            <v>WA</v>
          </cell>
        </row>
        <row r="3295">
          <cell r="A3295">
            <v>6517</v>
          </cell>
          <cell r="B3295">
            <v>5</v>
          </cell>
          <cell r="C3295" t="str">
            <v>WA</v>
          </cell>
        </row>
        <row r="3296">
          <cell r="A3296">
            <v>6518</v>
          </cell>
          <cell r="B3296">
            <v>5</v>
          </cell>
          <cell r="C3296" t="str">
            <v>WA</v>
          </cell>
        </row>
        <row r="3297">
          <cell r="A3297">
            <v>6519</v>
          </cell>
          <cell r="B3297">
            <v>5</v>
          </cell>
          <cell r="C3297" t="str">
            <v>WA</v>
          </cell>
        </row>
        <row r="3298">
          <cell r="A3298">
            <v>6521</v>
          </cell>
          <cell r="B3298">
            <v>5</v>
          </cell>
          <cell r="C3298" t="str">
            <v>WA</v>
          </cell>
        </row>
        <row r="3299">
          <cell r="A3299">
            <v>6522</v>
          </cell>
          <cell r="B3299">
            <v>5</v>
          </cell>
          <cell r="C3299" t="str">
            <v>WA</v>
          </cell>
        </row>
        <row r="3300">
          <cell r="A3300">
            <v>6525</v>
          </cell>
          <cell r="B3300">
            <v>5</v>
          </cell>
          <cell r="C3300" t="str">
            <v>WA</v>
          </cell>
        </row>
        <row r="3301">
          <cell r="A3301">
            <v>6528</v>
          </cell>
          <cell r="B3301">
            <v>5</v>
          </cell>
          <cell r="C3301" t="str">
            <v>WA</v>
          </cell>
        </row>
        <row r="3302">
          <cell r="A3302">
            <v>6530</v>
          </cell>
          <cell r="B3302">
            <v>5</v>
          </cell>
          <cell r="C3302" t="str">
            <v>WA</v>
          </cell>
        </row>
        <row r="3303">
          <cell r="A3303">
            <v>6531</v>
          </cell>
          <cell r="B3303">
            <v>5</v>
          </cell>
          <cell r="C3303" t="str">
            <v>WA</v>
          </cell>
        </row>
        <row r="3304">
          <cell r="A3304">
            <v>6532</v>
          </cell>
          <cell r="B3304">
            <v>5</v>
          </cell>
          <cell r="C3304" t="str">
            <v>WA</v>
          </cell>
        </row>
        <row r="3305">
          <cell r="A3305">
            <v>6535</v>
          </cell>
          <cell r="B3305">
            <v>5</v>
          </cell>
          <cell r="C3305" t="str">
            <v>WA</v>
          </cell>
        </row>
        <row r="3306">
          <cell r="A3306">
            <v>6536</v>
          </cell>
          <cell r="B3306">
            <v>5</v>
          </cell>
          <cell r="C3306" t="str">
            <v>WA</v>
          </cell>
        </row>
        <row r="3307">
          <cell r="A3307">
            <v>6537</v>
          </cell>
          <cell r="B3307">
            <v>3</v>
          </cell>
          <cell r="C3307" t="str">
            <v>WA</v>
          </cell>
        </row>
        <row r="3308">
          <cell r="A3308">
            <v>6556</v>
          </cell>
          <cell r="B3308">
            <v>7</v>
          </cell>
          <cell r="C3308" t="str">
            <v>WA</v>
          </cell>
        </row>
        <row r="3309">
          <cell r="A3309">
            <v>6558</v>
          </cell>
          <cell r="B3309">
            <v>7</v>
          </cell>
          <cell r="C3309" t="str">
            <v>WA</v>
          </cell>
        </row>
        <row r="3310">
          <cell r="A3310">
            <v>6560</v>
          </cell>
          <cell r="B3310">
            <v>7</v>
          </cell>
          <cell r="C3310" t="str">
            <v>WA</v>
          </cell>
        </row>
        <row r="3311">
          <cell r="A3311">
            <v>6562</v>
          </cell>
          <cell r="B3311">
            <v>7</v>
          </cell>
          <cell r="C3311" t="str">
            <v>WA</v>
          </cell>
        </row>
        <row r="3312">
          <cell r="A3312">
            <v>6564</v>
          </cell>
          <cell r="B3312">
            <v>7</v>
          </cell>
          <cell r="C3312" t="str">
            <v>WA</v>
          </cell>
        </row>
        <row r="3313">
          <cell r="A3313">
            <v>6566</v>
          </cell>
          <cell r="B3313">
            <v>7</v>
          </cell>
          <cell r="C3313" t="str">
            <v>WA</v>
          </cell>
        </row>
        <row r="3314">
          <cell r="A3314">
            <v>6567</v>
          </cell>
          <cell r="B3314">
            <v>7</v>
          </cell>
          <cell r="C3314" t="str">
            <v>WA</v>
          </cell>
        </row>
        <row r="3315">
          <cell r="A3315">
            <v>6568</v>
          </cell>
          <cell r="B3315">
            <v>7</v>
          </cell>
          <cell r="C3315" t="str">
            <v>WA</v>
          </cell>
        </row>
        <row r="3316">
          <cell r="A3316">
            <v>6569</v>
          </cell>
          <cell r="B3316">
            <v>7</v>
          </cell>
          <cell r="C3316" t="str">
            <v>WA</v>
          </cell>
        </row>
        <row r="3317">
          <cell r="A3317">
            <v>6571</v>
          </cell>
          <cell r="B3317">
            <v>7</v>
          </cell>
          <cell r="C3317" t="str">
            <v>WA</v>
          </cell>
        </row>
        <row r="3318">
          <cell r="A3318">
            <v>6572</v>
          </cell>
          <cell r="B3318">
            <v>7</v>
          </cell>
          <cell r="C3318" t="str">
            <v>WA</v>
          </cell>
        </row>
        <row r="3319">
          <cell r="A3319">
            <v>6574</v>
          </cell>
          <cell r="B3319">
            <v>5</v>
          </cell>
          <cell r="C3319" t="str">
            <v>WA</v>
          </cell>
        </row>
        <row r="3320">
          <cell r="A3320">
            <v>6575</v>
          </cell>
          <cell r="B3320">
            <v>5</v>
          </cell>
          <cell r="C3320" t="str">
            <v>WA</v>
          </cell>
        </row>
        <row r="3321">
          <cell r="A3321">
            <v>6603</v>
          </cell>
          <cell r="B3321">
            <v>5</v>
          </cell>
          <cell r="C3321" t="str">
            <v>WA</v>
          </cell>
        </row>
        <row r="3322">
          <cell r="A3322">
            <v>6605</v>
          </cell>
          <cell r="B3322">
            <v>5</v>
          </cell>
          <cell r="C3322" t="str">
            <v>WA</v>
          </cell>
        </row>
        <row r="3323">
          <cell r="A3323">
            <v>6606</v>
          </cell>
          <cell r="B3323">
            <v>5</v>
          </cell>
          <cell r="C3323" t="str">
            <v>WA</v>
          </cell>
        </row>
        <row r="3324">
          <cell r="A3324">
            <v>6608</v>
          </cell>
          <cell r="B3324">
            <v>5</v>
          </cell>
          <cell r="C3324" t="str">
            <v>WA</v>
          </cell>
        </row>
        <row r="3325">
          <cell r="A3325">
            <v>6609</v>
          </cell>
          <cell r="B3325">
            <v>5</v>
          </cell>
          <cell r="C3325" t="str">
            <v>WA</v>
          </cell>
        </row>
        <row r="3326">
          <cell r="A3326">
            <v>6612</v>
          </cell>
          <cell r="B3326">
            <v>5</v>
          </cell>
          <cell r="C3326" t="str">
            <v>WA</v>
          </cell>
        </row>
        <row r="3327">
          <cell r="A3327">
            <v>6613</v>
          </cell>
          <cell r="B3327">
            <v>5</v>
          </cell>
          <cell r="C3327" t="str">
            <v>WA</v>
          </cell>
        </row>
        <row r="3328">
          <cell r="A3328">
            <v>6614</v>
          </cell>
          <cell r="B3328">
            <v>5</v>
          </cell>
          <cell r="C3328" t="str">
            <v>WA</v>
          </cell>
        </row>
        <row r="3329">
          <cell r="A3329">
            <v>6616</v>
          </cell>
          <cell r="B3329">
            <v>5</v>
          </cell>
          <cell r="C3329" t="str">
            <v>WA</v>
          </cell>
        </row>
        <row r="3330">
          <cell r="A3330">
            <v>6618</v>
          </cell>
          <cell r="B3330">
            <v>5</v>
          </cell>
          <cell r="C3330" t="str">
            <v>WA</v>
          </cell>
        </row>
        <row r="3331">
          <cell r="A3331">
            <v>6620</v>
          </cell>
          <cell r="B3331">
            <v>5</v>
          </cell>
          <cell r="C3331" t="str">
            <v>WA</v>
          </cell>
        </row>
        <row r="3332">
          <cell r="A3332">
            <v>6623</v>
          </cell>
          <cell r="B3332">
            <v>5</v>
          </cell>
          <cell r="C3332" t="str">
            <v>WA</v>
          </cell>
        </row>
        <row r="3333">
          <cell r="A3333">
            <v>6625</v>
          </cell>
          <cell r="B3333">
            <v>5</v>
          </cell>
          <cell r="C3333" t="str">
            <v>WA</v>
          </cell>
        </row>
        <row r="3334">
          <cell r="A3334">
            <v>6627</v>
          </cell>
          <cell r="B3334">
            <v>5</v>
          </cell>
          <cell r="C3334" t="str">
            <v>WA</v>
          </cell>
        </row>
        <row r="3335">
          <cell r="A3335">
            <v>6628</v>
          </cell>
          <cell r="B3335">
            <v>5</v>
          </cell>
          <cell r="C3335" t="str">
            <v>WA</v>
          </cell>
        </row>
        <row r="3336">
          <cell r="A3336">
            <v>6630</v>
          </cell>
          <cell r="B3336">
            <v>5</v>
          </cell>
          <cell r="C3336" t="str">
            <v>WA</v>
          </cell>
        </row>
        <row r="3337">
          <cell r="A3337">
            <v>6631</v>
          </cell>
          <cell r="B3337">
            <v>5</v>
          </cell>
          <cell r="C3337" t="str">
            <v>WA</v>
          </cell>
        </row>
        <row r="3338">
          <cell r="A3338">
            <v>6632</v>
          </cell>
          <cell r="B3338">
            <v>5</v>
          </cell>
          <cell r="C3338" t="str">
            <v>WA</v>
          </cell>
        </row>
        <row r="3339">
          <cell r="A3339">
            <v>6635</v>
          </cell>
          <cell r="B3339">
            <v>5</v>
          </cell>
          <cell r="C3339" t="str">
            <v>WA</v>
          </cell>
        </row>
        <row r="3340">
          <cell r="A3340">
            <v>6638</v>
          </cell>
          <cell r="B3340">
            <v>3</v>
          </cell>
          <cell r="C3340" t="str">
            <v>WA</v>
          </cell>
        </row>
        <row r="3341">
          <cell r="A3341">
            <v>6639</v>
          </cell>
          <cell r="B3341">
            <v>3</v>
          </cell>
          <cell r="C3341" t="str">
            <v>WA</v>
          </cell>
        </row>
        <row r="3342">
          <cell r="A3342">
            <v>6640</v>
          </cell>
          <cell r="B3342">
            <v>3</v>
          </cell>
          <cell r="C3342" t="str">
            <v>WA</v>
          </cell>
        </row>
        <row r="3343">
          <cell r="A3343">
            <v>6642</v>
          </cell>
          <cell r="B3343">
            <v>3</v>
          </cell>
          <cell r="C3343" t="str">
            <v>WA</v>
          </cell>
        </row>
        <row r="3344">
          <cell r="A3344">
            <v>6646</v>
          </cell>
          <cell r="B3344">
            <v>11</v>
          </cell>
          <cell r="C3344" t="str">
            <v>WA</v>
          </cell>
        </row>
        <row r="3345">
          <cell r="A3345">
            <v>6701</v>
          </cell>
          <cell r="B3345">
            <v>3</v>
          </cell>
          <cell r="C3345" t="str">
            <v>WA</v>
          </cell>
        </row>
        <row r="3346">
          <cell r="A3346">
            <v>6705</v>
          </cell>
          <cell r="B3346">
            <v>3</v>
          </cell>
          <cell r="C3346" t="str">
            <v>WA</v>
          </cell>
        </row>
        <row r="3347">
          <cell r="A3347">
            <v>6707</v>
          </cell>
          <cell r="B3347">
            <v>2</v>
          </cell>
          <cell r="C3347" t="str">
            <v>WA</v>
          </cell>
        </row>
        <row r="3348">
          <cell r="A3348">
            <v>6710</v>
          </cell>
          <cell r="B3348">
            <v>2</v>
          </cell>
          <cell r="C3348" t="str">
            <v>WA</v>
          </cell>
        </row>
        <row r="3349">
          <cell r="A3349">
            <v>6711</v>
          </cell>
          <cell r="B3349">
            <v>2</v>
          </cell>
          <cell r="C3349" t="str">
            <v>WA</v>
          </cell>
        </row>
        <row r="3350">
          <cell r="A3350">
            <v>6712</v>
          </cell>
          <cell r="B3350">
            <v>2</v>
          </cell>
          <cell r="C3350" t="str">
            <v>WA</v>
          </cell>
        </row>
        <row r="3351">
          <cell r="A3351">
            <v>6713</v>
          </cell>
          <cell r="B3351">
            <v>2</v>
          </cell>
          <cell r="C3351" t="str">
            <v>WA</v>
          </cell>
        </row>
        <row r="3352">
          <cell r="A3352">
            <v>6714</v>
          </cell>
          <cell r="B3352">
            <v>2</v>
          </cell>
          <cell r="C3352" t="str">
            <v>WA</v>
          </cell>
        </row>
        <row r="3353">
          <cell r="A3353">
            <v>6715</v>
          </cell>
          <cell r="B3353">
            <v>2</v>
          </cell>
          <cell r="C3353" t="str">
            <v>WA</v>
          </cell>
        </row>
        <row r="3354">
          <cell r="A3354">
            <v>6716</v>
          </cell>
          <cell r="B3354">
            <v>2</v>
          </cell>
          <cell r="C3354" t="str">
            <v>WA</v>
          </cell>
        </row>
        <row r="3355">
          <cell r="A3355">
            <v>6718</v>
          </cell>
          <cell r="B3355">
            <v>2</v>
          </cell>
          <cell r="C3355" t="str">
            <v>WA</v>
          </cell>
        </row>
        <row r="3356">
          <cell r="A3356">
            <v>6720</v>
          </cell>
          <cell r="B3356">
            <v>2</v>
          </cell>
          <cell r="C3356" t="str">
            <v>WA</v>
          </cell>
        </row>
        <row r="3357">
          <cell r="A3357">
            <v>6721</v>
          </cell>
          <cell r="B3357">
            <v>2</v>
          </cell>
          <cell r="C3357" t="str">
            <v>WA</v>
          </cell>
        </row>
        <row r="3358">
          <cell r="A3358">
            <v>6722</v>
          </cell>
          <cell r="B3358">
            <v>2</v>
          </cell>
          <cell r="C3358" t="str">
            <v>WA</v>
          </cell>
        </row>
        <row r="3359">
          <cell r="A3359">
            <v>6723</v>
          </cell>
          <cell r="B3359">
            <v>2</v>
          </cell>
          <cell r="C3359" t="str">
            <v>WA</v>
          </cell>
        </row>
        <row r="3360">
          <cell r="A3360">
            <v>6725</v>
          </cell>
          <cell r="B3360">
            <v>1</v>
          </cell>
          <cell r="C3360" t="str">
            <v>WA</v>
          </cell>
        </row>
        <row r="3361">
          <cell r="A3361">
            <v>6726</v>
          </cell>
          <cell r="B3361">
            <v>1</v>
          </cell>
          <cell r="C3361" t="str">
            <v>WA</v>
          </cell>
        </row>
        <row r="3362">
          <cell r="A3362">
            <v>6728</v>
          </cell>
          <cell r="B3362">
            <v>1</v>
          </cell>
          <cell r="C3362" t="str">
            <v>WA</v>
          </cell>
        </row>
        <row r="3363">
          <cell r="A3363">
            <v>6731</v>
          </cell>
          <cell r="B3363">
            <v>1</v>
          </cell>
          <cell r="C3363" t="str">
            <v>WA</v>
          </cell>
        </row>
        <row r="3364">
          <cell r="A3364">
            <v>6733</v>
          </cell>
          <cell r="B3364">
            <v>1</v>
          </cell>
          <cell r="C3364" t="str">
            <v>WA</v>
          </cell>
        </row>
        <row r="3365">
          <cell r="A3365">
            <v>6740</v>
          </cell>
          <cell r="B3365">
            <v>1</v>
          </cell>
          <cell r="C3365" t="str">
            <v>WA</v>
          </cell>
        </row>
        <row r="3366">
          <cell r="A3366">
            <v>6743</v>
          </cell>
          <cell r="B3366">
            <v>1</v>
          </cell>
          <cell r="C3366" t="str">
            <v>WA</v>
          </cell>
        </row>
        <row r="3367">
          <cell r="A3367">
            <v>6751</v>
          </cell>
          <cell r="B3367">
            <v>2</v>
          </cell>
          <cell r="C3367" t="str">
            <v>WA</v>
          </cell>
        </row>
        <row r="3368">
          <cell r="A3368">
            <v>6753</v>
          </cell>
          <cell r="B3368">
            <v>2</v>
          </cell>
          <cell r="C3368" t="str">
            <v>WA</v>
          </cell>
        </row>
        <row r="3369">
          <cell r="A3369">
            <v>6754</v>
          </cell>
          <cell r="B3369">
            <v>2</v>
          </cell>
          <cell r="C3369" t="str">
            <v>WA</v>
          </cell>
        </row>
        <row r="3370">
          <cell r="A3370">
            <v>6758</v>
          </cell>
          <cell r="B3370">
            <v>2</v>
          </cell>
          <cell r="C3370" t="str">
            <v>WA</v>
          </cell>
        </row>
        <row r="3371">
          <cell r="A3371">
            <v>6760</v>
          </cell>
          <cell r="B3371">
            <v>2</v>
          </cell>
          <cell r="C3371" t="str">
            <v>WA</v>
          </cell>
        </row>
        <row r="3372">
          <cell r="A3372">
            <v>6761</v>
          </cell>
          <cell r="B3372">
            <v>2</v>
          </cell>
          <cell r="C3372" t="str">
            <v>WA</v>
          </cell>
        </row>
        <row r="3373">
          <cell r="A3373">
            <v>6762</v>
          </cell>
          <cell r="B3373">
            <v>2</v>
          </cell>
          <cell r="C3373" t="str">
            <v>WA</v>
          </cell>
        </row>
        <row r="3374">
          <cell r="A3374">
            <v>6765</v>
          </cell>
          <cell r="B3374">
            <v>1</v>
          </cell>
          <cell r="C3374" t="str">
            <v>WA</v>
          </cell>
        </row>
        <row r="3375">
          <cell r="A3375">
            <v>6770</v>
          </cell>
          <cell r="B3375">
            <v>1</v>
          </cell>
          <cell r="C3375" t="str">
            <v>WA</v>
          </cell>
        </row>
        <row r="3376">
          <cell r="A3376">
            <v>6798</v>
          </cell>
          <cell r="B3376">
            <v>1</v>
          </cell>
          <cell r="C3376" t="str">
            <v>WA</v>
          </cell>
        </row>
        <row r="3377">
          <cell r="A3377">
            <v>6799</v>
          </cell>
          <cell r="B3377">
            <v>1</v>
          </cell>
          <cell r="C3377" t="str">
            <v>WA</v>
          </cell>
        </row>
        <row r="3378">
          <cell r="A3378">
            <v>6803</v>
          </cell>
          <cell r="B3378">
            <v>7</v>
          </cell>
          <cell r="C3378" t="str">
            <v>WA</v>
          </cell>
        </row>
        <row r="3379">
          <cell r="A3379">
            <v>6809</v>
          </cell>
          <cell r="B3379">
            <v>7</v>
          </cell>
          <cell r="C3379" t="str">
            <v>WA</v>
          </cell>
        </row>
        <row r="3380">
          <cell r="A3380">
            <v>6812</v>
          </cell>
          <cell r="B3380">
            <v>7</v>
          </cell>
          <cell r="C3380" t="str">
            <v>WA</v>
          </cell>
        </row>
        <row r="3381">
          <cell r="A3381">
            <v>6817</v>
          </cell>
          <cell r="B3381">
            <v>7</v>
          </cell>
          <cell r="C3381" t="str">
            <v>WA</v>
          </cell>
        </row>
        <row r="3382">
          <cell r="A3382">
            <v>6820</v>
          </cell>
          <cell r="B3382">
            <v>7</v>
          </cell>
          <cell r="C3382" t="str">
            <v>WA</v>
          </cell>
        </row>
        <row r="3383">
          <cell r="A3383">
            <v>6824</v>
          </cell>
          <cell r="B3383">
            <v>7</v>
          </cell>
          <cell r="C3383" t="str">
            <v>WA</v>
          </cell>
        </row>
        <row r="3384">
          <cell r="A3384">
            <v>6825</v>
          </cell>
          <cell r="B3384">
            <v>7</v>
          </cell>
          <cell r="C3384" t="str">
            <v>WA</v>
          </cell>
        </row>
        <row r="3385">
          <cell r="A3385">
            <v>6826</v>
          </cell>
          <cell r="B3385">
            <v>7</v>
          </cell>
          <cell r="C3385" t="str">
            <v>WA</v>
          </cell>
        </row>
        <row r="3386">
          <cell r="A3386">
            <v>6827</v>
          </cell>
          <cell r="B3386">
            <v>7</v>
          </cell>
          <cell r="C3386" t="str">
            <v>WA</v>
          </cell>
        </row>
        <row r="3387">
          <cell r="A3387">
            <v>6828</v>
          </cell>
          <cell r="B3387">
            <v>7</v>
          </cell>
          <cell r="C3387" t="str">
            <v>WA</v>
          </cell>
        </row>
        <row r="3388">
          <cell r="A3388">
            <v>6829</v>
          </cell>
          <cell r="B3388">
            <v>7</v>
          </cell>
          <cell r="C3388" t="str">
            <v>WA</v>
          </cell>
        </row>
        <row r="3389">
          <cell r="A3389">
            <v>6830</v>
          </cell>
          <cell r="B3389">
            <v>7</v>
          </cell>
          <cell r="C3389" t="str">
            <v>WA</v>
          </cell>
        </row>
        <row r="3390">
          <cell r="A3390">
            <v>6831</v>
          </cell>
          <cell r="B3390">
            <v>7</v>
          </cell>
          <cell r="C3390" t="str">
            <v>WA</v>
          </cell>
        </row>
        <row r="3391">
          <cell r="A3391">
            <v>6832</v>
          </cell>
          <cell r="B3391">
            <v>7</v>
          </cell>
          <cell r="C3391" t="str">
            <v>WA</v>
          </cell>
        </row>
        <row r="3392">
          <cell r="A3392">
            <v>6833</v>
          </cell>
          <cell r="B3392">
            <v>7</v>
          </cell>
          <cell r="C3392" t="str">
            <v>WA</v>
          </cell>
        </row>
        <row r="3393">
          <cell r="A3393">
            <v>6834</v>
          </cell>
          <cell r="B3393">
            <v>7</v>
          </cell>
          <cell r="C3393" t="str">
            <v>WA</v>
          </cell>
        </row>
        <row r="3394">
          <cell r="A3394">
            <v>6836</v>
          </cell>
          <cell r="B3394">
            <v>7</v>
          </cell>
          <cell r="C3394" t="str">
            <v>WA</v>
          </cell>
        </row>
        <row r="3395">
          <cell r="A3395">
            <v>6837</v>
          </cell>
          <cell r="B3395">
            <v>7</v>
          </cell>
          <cell r="C3395" t="str">
            <v>WA</v>
          </cell>
        </row>
        <row r="3396">
          <cell r="A3396">
            <v>6838</v>
          </cell>
          <cell r="B3396">
            <v>7</v>
          </cell>
          <cell r="C3396" t="str">
            <v>WA</v>
          </cell>
        </row>
        <row r="3397">
          <cell r="A3397">
            <v>6839</v>
          </cell>
          <cell r="B3397">
            <v>7</v>
          </cell>
          <cell r="C3397" t="str">
            <v>WA</v>
          </cell>
        </row>
        <row r="3398">
          <cell r="A3398">
            <v>6840</v>
          </cell>
          <cell r="B3398">
            <v>7</v>
          </cell>
          <cell r="C3398" t="str">
            <v>WA</v>
          </cell>
        </row>
        <row r="3399">
          <cell r="A3399">
            <v>6841</v>
          </cell>
          <cell r="B3399">
            <v>7</v>
          </cell>
          <cell r="C3399" t="str">
            <v>WA</v>
          </cell>
        </row>
        <row r="3400">
          <cell r="A3400">
            <v>6842</v>
          </cell>
          <cell r="B3400">
            <v>7</v>
          </cell>
          <cell r="C3400" t="str">
            <v>WA</v>
          </cell>
        </row>
        <row r="3401">
          <cell r="A3401">
            <v>6843</v>
          </cell>
          <cell r="B3401">
            <v>7</v>
          </cell>
          <cell r="C3401" t="str">
            <v>WA</v>
          </cell>
        </row>
        <row r="3402">
          <cell r="A3402">
            <v>6844</v>
          </cell>
          <cell r="B3402">
            <v>7</v>
          </cell>
          <cell r="C3402" t="str">
            <v>WA</v>
          </cell>
        </row>
        <row r="3403">
          <cell r="A3403">
            <v>6845</v>
          </cell>
          <cell r="B3403">
            <v>7</v>
          </cell>
          <cell r="C3403" t="str">
            <v>WA</v>
          </cell>
        </row>
        <row r="3404">
          <cell r="A3404">
            <v>6846</v>
          </cell>
          <cell r="B3404">
            <v>7</v>
          </cell>
          <cell r="C3404" t="str">
            <v>WA</v>
          </cell>
        </row>
        <row r="3405">
          <cell r="A3405">
            <v>6847</v>
          </cell>
          <cell r="B3405">
            <v>7</v>
          </cell>
          <cell r="C3405" t="str">
            <v>WA</v>
          </cell>
        </row>
        <row r="3406">
          <cell r="A3406">
            <v>6848</v>
          </cell>
          <cell r="B3406">
            <v>7</v>
          </cell>
          <cell r="C3406" t="str">
            <v>WA</v>
          </cell>
        </row>
        <row r="3407">
          <cell r="A3407">
            <v>6849</v>
          </cell>
          <cell r="B3407">
            <v>7</v>
          </cell>
          <cell r="C3407" t="str">
            <v>WA</v>
          </cell>
        </row>
        <row r="3408">
          <cell r="A3408">
            <v>6850</v>
          </cell>
          <cell r="B3408">
            <v>7</v>
          </cell>
          <cell r="C3408" t="str">
            <v>WA</v>
          </cell>
        </row>
        <row r="3409">
          <cell r="A3409">
            <v>6851</v>
          </cell>
          <cell r="B3409">
            <v>7</v>
          </cell>
          <cell r="C3409" t="str">
            <v>WA</v>
          </cell>
        </row>
        <row r="3410">
          <cell r="A3410">
            <v>6865</v>
          </cell>
          <cell r="B3410">
            <v>7</v>
          </cell>
          <cell r="C3410" t="str">
            <v>WA</v>
          </cell>
        </row>
        <row r="3411">
          <cell r="A3411">
            <v>6872</v>
          </cell>
          <cell r="B3411">
            <v>7</v>
          </cell>
          <cell r="C3411" t="str">
            <v>WA</v>
          </cell>
        </row>
        <row r="3412">
          <cell r="A3412">
            <v>6873</v>
          </cell>
          <cell r="B3412">
            <v>7</v>
          </cell>
          <cell r="C3412" t="str">
            <v>WA</v>
          </cell>
        </row>
        <row r="3413">
          <cell r="A3413">
            <v>6892</v>
          </cell>
          <cell r="B3413">
            <v>7</v>
          </cell>
          <cell r="C3413" t="str">
            <v>WA</v>
          </cell>
        </row>
        <row r="3414">
          <cell r="A3414">
            <v>6893</v>
          </cell>
          <cell r="B3414">
            <v>7</v>
          </cell>
          <cell r="C3414" t="str">
            <v>WA</v>
          </cell>
        </row>
        <row r="3415">
          <cell r="A3415">
            <v>6900</v>
          </cell>
          <cell r="B3415">
            <v>7</v>
          </cell>
          <cell r="C3415" t="str">
            <v>WA</v>
          </cell>
        </row>
        <row r="3416">
          <cell r="A3416">
            <v>6901</v>
          </cell>
          <cell r="B3416">
            <v>7</v>
          </cell>
          <cell r="C3416" t="str">
            <v>WA</v>
          </cell>
        </row>
        <row r="3417">
          <cell r="A3417">
            <v>6902</v>
          </cell>
          <cell r="B3417">
            <v>7</v>
          </cell>
          <cell r="C3417" t="str">
            <v>WA</v>
          </cell>
        </row>
        <row r="3418">
          <cell r="A3418">
            <v>6903</v>
          </cell>
          <cell r="B3418">
            <v>7</v>
          </cell>
          <cell r="C3418" t="str">
            <v>WA</v>
          </cell>
        </row>
        <row r="3419">
          <cell r="A3419">
            <v>6904</v>
          </cell>
          <cell r="B3419">
            <v>7</v>
          </cell>
          <cell r="C3419" t="str">
            <v>WA</v>
          </cell>
        </row>
        <row r="3420">
          <cell r="A3420">
            <v>6905</v>
          </cell>
          <cell r="B3420">
            <v>7</v>
          </cell>
          <cell r="C3420" t="str">
            <v>WA</v>
          </cell>
        </row>
        <row r="3421">
          <cell r="A3421">
            <v>6906</v>
          </cell>
          <cell r="B3421">
            <v>7</v>
          </cell>
          <cell r="C3421" t="str">
            <v>WA</v>
          </cell>
        </row>
        <row r="3422">
          <cell r="A3422">
            <v>6907</v>
          </cell>
          <cell r="B3422">
            <v>7</v>
          </cell>
          <cell r="C3422" t="str">
            <v>WA</v>
          </cell>
        </row>
        <row r="3423">
          <cell r="A3423">
            <v>6909</v>
          </cell>
          <cell r="B3423">
            <v>7</v>
          </cell>
          <cell r="C3423" t="str">
            <v>WA</v>
          </cell>
        </row>
        <row r="3424">
          <cell r="A3424">
            <v>6910</v>
          </cell>
          <cell r="B3424">
            <v>7</v>
          </cell>
          <cell r="C3424" t="str">
            <v>WA</v>
          </cell>
        </row>
        <row r="3425">
          <cell r="A3425">
            <v>6911</v>
          </cell>
          <cell r="B3425">
            <v>7</v>
          </cell>
          <cell r="C3425" t="str">
            <v>WA</v>
          </cell>
        </row>
        <row r="3426">
          <cell r="A3426">
            <v>6912</v>
          </cell>
          <cell r="B3426">
            <v>7</v>
          </cell>
          <cell r="C3426" t="str">
            <v>WA</v>
          </cell>
        </row>
        <row r="3427">
          <cell r="A3427">
            <v>6913</v>
          </cell>
          <cell r="B3427">
            <v>7</v>
          </cell>
          <cell r="C3427" t="str">
            <v>WA</v>
          </cell>
        </row>
        <row r="3428">
          <cell r="A3428">
            <v>6914</v>
          </cell>
          <cell r="B3428">
            <v>7</v>
          </cell>
          <cell r="C3428" t="str">
            <v>WA</v>
          </cell>
        </row>
        <row r="3429">
          <cell r="A3429">
            <v>6915</v>
          </cell>
          <cell r="B3429">
            <v>7</v>
          </cell>
          <cell r="C3429" t="str">
            <v>WA</v>
          </cell>
        </row>
        <row r="3430">
          <cell r="A3430">
            <v>6916</v>
          </cell>
          <cell r="B3430">
            <v>7</v>
          </cell>
          <cell r="C3430" t="str">
            <v>WA</v>
          </cell>
        </row>
        <row r="3431">
          <cell r="A3431">
            <v>6917</v>
          </cell>
          <cell r="B3431">
            <v>7</v>
          </cell>
          <cell r="C3431" t="str">
            <v>WA</v>
          </cell>
        </row>
        <row r="3432">
          <cell r="A3432">
            <v>6918</v>
          </cell>
          <cell r="B3432">
            <v>7</v>
          </cell>
          <cell r="C3432" t="str">
            <v>WA</v>
          </cell>
        </row>
        <row r="3433">
          <cell r="A3433">
            <v>6919</v>
          </cell>
          <cell r="B3433">
            <v>7</v>
          </cell>
          <cell r="C3433" t="str">
            <v>WA</v>
          </cell>
        </row>
        <row r="3434">
          <cell r="A3434">
            <v>6920</v>
          </cell>
          <cell r="B3434">
            <v>7</v>
          </cell>
          <cell r="C3434" t="str">
            <v>WA</v>
          </cell>
        </row>
        <row r="3435">
          <cell r="A3435">
            <v>6921</v>
          </cell>
          <cell r="B3435">
            <v>7</v>
          </cell>
          <cell r="C3435" t="str">
            <v>WA</v>
          </cell>
        </row>
        <row r="3436">
          <cell r="A3436">
            <v>6922</v>
          </cell>
          <cell r="B3436">
            <v>7</v>
          </cell>
          <cell r="C3436" t="str">
            <v>WA</v>
          </cell>
        </row>
        <row r="3437">
          <cell r="A3437">
            <v>6923</v>
          </cell>
          <cell r="B3437">
            <v>7</v>
          </cell>
          <cell r="C3437" t="str">
            <v>WA</v>
          </cell>
        </row>
        <row r="3438">
          <cell r="A3438">
            <v>6924</v>
          </cell>
          <cell r="B3438">
            <v>7</v>
          </cell>
          <cell r="C3438" t="str">
            <v>WA</v>
          </cell>
        </row>
        <row r="3439">
          <cell r="A3439">
            <v>6925</v>
          </cell>
          <cell r="B3439">
            <v>7</v>
          </cell>
          <cell r="C3439" t="str">
            <v>WA</v>
          </cell>
        </row>
        <row r="3440">
          <cell r="A3440">
            <v>6926</v>
          </cell>
          <cell r="B3440">
            <v>7</v>
          </cell>
          <cell r="C3440" t="str">
            <v>WA</v>
          </cell>
        </row>
        <row r="3441">
          <cell r="A3441">
            <v>6927</v>
          </cell>
          <cell r="B3441">
            <v>7</v>
          </cell>
          <cell r="C3441" t="str">
            <v>WA</v>
          </cell>
        </row>
        <row r="3442">
          <cell r="A3442">
            <v>6928</v>
          </cell>
          <cell r="B3442">
            <v>7</v>
          </cell>
          <cell r="C3442" t="str">
            <v>WA</v>
          </cell>
        </row>
        <row r="3443">
          <cell r="A3443">
            <v>6929</v>
          </cell>
          <cell r="B3443">
            <v>7</v>
          </cell>
          <cell r="C3443" t="str">
            <v>WA</v>
          </cell>
        </row>
        <row r="3444">
          <cell r="A3444">
            <v>6931</v>
          </cell>
          <cell r="B3444">
            <v>7</v>
          </cell>
          <cell r="C3444" t="str">
            <v>WA</v>
          </cell>
        </row>
        <row r="3445">
          <cell r="A3445">
            <v>6932</v>
          </cell>
          <cell r="B3445">
            <v>7</v>
          </cell>
          <cell r="C3445" t="str">
            <v>WA</v>
          </cell>
        </row>
        <row r="3446">
          <cell r="A3446">
            <v>6933</v>
          </cell>
          <cell r="B3446">
            <v>7</v>
          </cell>
          <cell r="C3446" t="str">
            <v>WA</v>
          </cell>
        </row>
        <row r="3447">
          <cell r="A3447">
            <v>6934</v>
          </cell>
          <cell r="B3447">
            <v>7</v>
          </cell>
          <cell r="C3447" t="str">
            <v>WA</v>
          </cell>
        </row>
        <row r="3448">
          <cell r="A3448">
            <v>6935</v>
          </cell>
          <cell r="B3448">
            <v>7</v>
          </cell>
          <cell r="C3448" t="str">
            <v>WA</v>
          </cell>
        </row>
        <row r="3449">
          <cell r="A3449">
            <v>6936</v>
          </cell>
          <cell r="B3449">
            <v>7</v>
          </cell>
          <cell r="C3449" t="str">
            <v>WA</v>
          </cell>
        </row>
        <row r="3450">
          <cell r="A3450">
            <v>6937</v>
          </cell>
          <cell r="B3450">
            <v>7</v>
          </cell>
          <cell r="C3450" t="str">
            <v>WA</v>
          </cell>
        </row>
        <row r="3451">
          <cell r="A3451">
            <v>6938</v>
          </cell>
          <cell r="B3451">
            <v>7</v>
          </cell>
          <cell r="C3451" t="str">
            <v>WA</v>
          </cell>
        </row>
        <row r="3452">
          <cell r="A3452">
            <v>6939</v>
          </cell>
          <cell r="B3452">
            <v>7</v>
          </cell>
          <cell r="C3452" t="str">
            <v>WA</v>
          </cell>
        </row>
        <row r="3453">
          <cell r="A3453">
            <v>6940</v>
          </cell>
          <cell r="B3453">
            <v>7</v>
          </cell>
          <cell r="C3453" t="str">
            <v>WA</v>
          </cell>
        </row>
        <row r="3454">
          <cell r="A3454">
            <v>6941</v>
          </cell>
          <cell r="B3454">
            <v>7</v>
          </cell>
          <cell r="C3454" t="str">
            <v>WA</v>
          </cell>
        </row>
        <row r="3455">
          <cell r="A3455">
            <v>6942</v>
          </cell>
          <cell r="B3455">
            <v>7</v>
          </cell>
          <cell r="C3455" t="str">
            <v>WA</v>
          </cell>
        </row>
        <row r="3456">
          <cell r="A3456">
            <v>6943</v>
          </cell>
          <cell r="B3456">
            <v>7</v>
          </cell>
          <cell r="C3456" t="str">
            <v>WA</v>
          </cell>
        </row>
        <row r="3457">
          <cell r="A3457">
            <v>6944</v>
          </cell>
          <cell r="B3457">
            <v>7</v>
          </cell>
          <cell r="C3457" t="str">
            <v>WA</v>
          </cell>
        </row>
        <row r="3458">
          <cell r="A3458">
            <v>6945</v>
          </cell>
          <cell r="B3458">
            <v>7</v>
          </cell>
          <cell r="C3458" t="str">
            <v>WA</v>
          </cell>
        </row>
        <row r="3459">
          <cell r="A3459">
            <v>6946</v>
          </cell>
          <cell r="B3459">
            <v>7</v>
          </cell>
          <cell r="C3459" t="str">
            <v>WA</v>
          </cell>
        </row>
        <row r="3460">
          <cell r="A3460">
            <v>6947</v>
          </cell>
          <cell r="B3460">
            <v>7</v>
          </cell>
          <cell r="C3460" t="str">
            <v>WA</v>
          </cell>
        </row>
        <row r="3461">
          <cell r="A3461">
            <v>6951</v>
          </cell>
          <cell r="B3461">
            <v>7</v>
          </cell>
          <cell r="C3461" t="str">
            <v>WA</v>
          </cell>
        </row>
        <row r="3462">
          <cell r="A3462">
            <v>6952</v>
          </cell>
          <cell r="B3462">
            <v>7</v>
          </cell>
          <cell r="C3462" t="str">
            <v>WA</v>
          </cell>
        </row>
        <row r="3463">
          <cell r="A3463">
            <v>6953</v>
          </cell>
          <cell r="B3463">
            <v>7</v>
          </cell>
          <cell r="C3463" t="str">
            <v>WA</v>
          </cell>
        </row>
        <row r="3464">
          <cell r="A3464">
            <v>6954</v>
          </cell>
          <cell r="B3464">
            <v>7</v>
          </cell>
          <cell r="C3464" t="str">
            <v>WA</v>
          </cell>
        </row>
        <row r="3465">
          <cell r="A3465">
            <v>6955</v>
          </cell>
          <cell r="B3465">
            <v>7</v>
          </cell>
          <cell r="C3465" t="str">
            <v>WA</v>
          </cell>
        </row>
        <row r="3466">
          <cell r="A3466">
            <v>6956</v>
          </cell>
          <cell r="B3466">
            <v>7</v>
          </cell>
          <cell r="C3466" t="str">
            <v>WA</v>
          </cell>
        </row>
        <row r="3467">
          <cell r="A3467">
            <v>6957</v>
          </cell>
          <cell r="B3467">
            <v>7</v>
          </cell>
          <cell r="C3467" t="str">
            <v>WA</v>
          </cell>
        </row>
        <row r="3468">
          <cell r="A3468">
            <v>6958</v>
          </cell>
          <cell r="B3468">
            <v>7</v>
          </cell>
          <cell r="C3468" t="str">
            <v>WA</v>
          </cell>
        </row>
        <row r="3469">
          <cell r="A3469">
            <v>6959</v>
          </cell>
          <cell r="B3469">
            <v>7</v>
          </cell>
          <cell r="C3469" t="str">
            <v>WA</v>
          </cell>
        </row>
        <row r="3470">
          <cell r="A3470">
            <v>6960</v>
          </cell>
          <cell r="B3470">
            <v>7</v>
          </cell>
          <cell r="C3470" t="str">
            <v>WA</v>
          </cell>
        </row>
        <row r="3471">
          <cell r="A3471">
            <v>6961</v>
          </cell>
          <cell r="B3471">
            <v>7</v>
          </cell>
          <cell r="C3471" t="str">
            <v>WA</v>
          </cell>
        </row>
        <row r="3472">
          <cell r="A3472">
            <v>6962</v>
          </cell>
          <cell r="B3472">
            <v>7</v>
          </cell>
          <cell r="C3472" t="str">
            <v>WA</v>
          </cell>
        </row>
        <row r="3473">
          <cell r="A3473">
            <v>6963</v>
          </cell>
          <cell r="B3473">
            <v>7</v>
          </cell>
          <cell r="C3473" t="str">
            <v>WA</v>
          </cell>
        </row>
        <row r="3474">
          <cell r="A3474">
            <v>6964</v>
          </cell>
          <cell r="B3474">
            <v>7</v>
          </cell>
          <cell r="C3474" t="str">
            <v>WA</v>
          </cell>
        </row>
        <row r="3475">
          <cell r="A3475">
            <v>6965</v>
          </cell>
          <cell r="B3475">
            <v>7</v>
          </cell>
          <cell r="C3475" t="str">
            <v>WA</v>
          </cell>
        </row>
        <row r="3476">
          <cell r="A3476">
            <v>6966</v>
          </cell>
          <cell r="B3476">
            <v>7</v>
          </cell>
          <cell r="C3476" t="str">
            <v>WA</v>
          </cell>
        </row>
        <row r="3477">
          <cell r="A3477">
            <v>6967</v>
          </cell>
          <cell r="B3477">
            <v>7</v>
          </cell>
          <cell r="C3477" t="str">
            <v>WA</v>
          </cell>
        </row>
        <row r="3478">
          <cell r="A3478">
            <v>6968</v>
          </cell>
          <cell r="B3478">
            <v>7</v>
          </cell>
          <cell r="C3478" t="str">
            <v>WA</v>
          </cell>
        </row>
        <row r="3479">
          <cell r="A3479">
            <v>6969</v>
          </cell>
          <cell r="B3479">
            <v>7</v>
          </cell>
          <cell r="C3479" t="str">
            <v>WA</v>
          </cell>
        </row>
        <row r="3480">
          <cell r="A3480">
            <v>6970</v>
          </cell>
          <cell r="B3480">
            <v>7</v>
          </cell>
          <cell r="C3480" t="str">
            <v>WA</v>
          </cell>
        </row>
        <row r="3481">
          <cell r="A3481">
            <v>6971</v>
          </cell>
          <cell r="B3481">
            <v>7</v>
          </cell>
          <cell r="C3481" t="str">
            <v>WA</v>
          </cell>
        </row>
        <row r="3482">
          <cell r="A3482">
            <v>6979</v>
          </cell>
          <cell r="B3482">
            <v>7</v>
          </cell>
          <cell r="C3482" t="str">
            <v>WA</v>
          </cell>
        </row>
        <row r="3483">
          <cell r="A3483">
            <v>6980</v>
          </cell>
          <cell r="B3483">
            <v>7</v>
          </cell>
          <cell r="C3483" t="str">
            <v>WA</v>
          </cell>
        </row>
        <row r="3484">
          <cell r="A3484">
            <v>6981</v>
          </cell>
          <cell r="B3484">
            <v>7</v>
          </cell>
          <cell r="C3484" t="str">
            <v>WA</v>
          </cell>
        </row>
        <row r="3485">
          <cell r="A3485">
            <v>6982</v>
          </cell>
          <cell r="B3485">
            <v>7</v>
          </cell>
          <cell r="C3485" t="str">
            <v>WA</v>
          </cell>
        </row>
        <row r="3486">
          <cell r="A3486">
            <v>6983</v>
          </cell>
          <cell r="B3486">
            <v>7</v>
          </cell>
          <cell r="C3486" t="str">
            <v>WA</v>
          </cell>
        </row>
        <row r="3487">
          <cell r="A3487">
            <v>6984</v>
          </cell>
          <cell r="B3487">
            <v>7</v>
          </cell>
          <cell r="C3487" t="str">
            <v>WA</v>
          </cell>
        </row>
        <row r="3488">
          <cell r="A3488">
            <v>6985</v>
          </cell>
          <cell r="B3488">
            <v>7</v>
          </cell>
          <cell r="C3488" t="str">
            <v>WA</v>
          </cell>
        </row>
        <row r="3489">
          <cell r="A3489">
            <v>6986</v>
          </cell>
          <cell r="B3489">
            <v>7</v>
          </cell>
          <cell r="C3489" t="str">
            <v>WA</v>
          </cell>
        </row>
        <row r="3490">
          <cell r="A3490">
            <v>6987</v>
          </cell>
          <cell r="B3490">
            <v>7</v>
          </cell>
          <cell r="C3490" t="str">
            <v>WA</v>
          </cell>
        </row>
        <row r="3491">
          <cell r="A3491">
            <v>6988</v>
          </cell>
          <cell r="B3491">
            <v>7</v>
          </cell>
          <cell r="C3491" t="str">
            <v>WA</v>
          </cell>
        </row>
        <row r="3492">
          <cell r="A3492">
            <v>6989</v>
          </cell>
          <cell r="B3492">
            <v>7</v>
          </cell>
          <cell r="C3492" t="str">
            <v>WA</v>
          </cell>
        </row>
        <row r="3493">
          <cell r="A3493">
            <v>6990</v>
          </cell>
          <cell r="B3493">
            <v>7</v>
          </cell>
          <cell r="C3493" t="str">
            <v>WA</v>
          </cell>
        </row>
        <row r="3494">
          <cell r="A3494">
            <v>6991</v>
          </cell>
          <cell r="B3494">
            <v>7</v>
          </cell>
          <cell r="C3494" t="str">
            <v>WA</v>
          </cell>
        </row>
        <row r="3495">
          <cell r="A3495">
            <v>6992</v>
          </cell>
          <cell r="B3495">
            <v>7</v>
          </cell>
          <cell r="C3495" t="str">
            <v>WA</v>
          </cell>
        </row>
        <row r="3496">
          <cell r="A3496">
            <v>6997</v>
          </cell>
          <cell r="B3496">
            <v>7</v>
          </cell>
          <cell r="C3496" t="str">
            <v>WA</v>
          </cell>
        </row>
        <row r="3497">
          <cell r="A3497">
            <v>7000</v>
          </cell>
          <cell r="B3497">
            <v>26</v>
          </cell>
          <cell r="C3497" t="str">
            <v>TAS</v>
          </cell>
        </row>
        <row r="3498">
          <cell r="A3498">
            <v>7001</v>
          </cell>
          <cell r="B3498">
            <v>26</v>
          </cell>
          <cell r="C3498" t="str">
            <v>TAS</v>
          </cell>
        </row>
        <row r="3499">
          <cell r="A3499">
            <v>7002</v>
          </cell>
          <cell r="B3499">
            <v>26</v>
          </cell>
          <cell r="C3499" t="str">
            <v>TAS</v>
          </cell>
        </row>
        <row r="3500">
          <cell r="A3500">
            <v>7004</v>
          </cell>
          <cell r="B3500">
            <v>26</v>
          </cell>
          <cell r="C3500" t="str">
            <v>TAS</v>
          </cell>
        </row>
        <row r="3501">
          <cell r="A3501">
            <v>7005</v>
          </cell>
          <cell r="B3501">
            <v>26</v>
          </cell>
          <cell r="C3501" t="str">
            <v>TAS</v>
          </cell>
        </row>
        <row r="3502">
          <cell r="A3502">
            <v>7006</v>
          </cell>
          <cell r="B3502">
            <v>26</v>
          </cell>
          <cell r="C3502" t="str">
            <v>TAS</v>
          </cell>
        </row>
        <row r="3503">
          <cell r="A3503">
            <v>7007</v>
          </cell>
          <cell r="B3503">
            <v>26</v>
          </cell>
          <cell r="C3503" t="str">
            <v>TAS</v>
          </cell>
        </row>
        <row r="3504">
          <cell r="A3504">
            <v>7008</v>
          </cell>
          <cell r="B3504">
            <v>26</v>
          </cell>
          <cell r="C3504" t="str">
            <v>TAS</v>
          </cell>
        </row>
        <row r="3505">
          <cell r="A3505">
            <v>7009</v>
          </cell>
          <cell r="B3505">
            <v>26</v>
          </cell>
          <cell r="C3505" t="str">
            <v>TAS</v>
          </cell>
        </row>
        <row r="3506">
          <cell r="A3506">
            <v>7010</v>
          </cell>
          <cell r="B3506">
            <v>26</v>
          </cell>
          <cell r="C3506" t="str">
            <v>TAS</v>
          </cell>
        </row>
        <row r="3507">
          <cell r="A3507">
            <v>7011</v>
          </cell>
          <cell r="B3507">
            <v>26</v>
          </cell>
          <cell r="C3507" t="str">
            <v>TAS</v>
          </cell>
        </row>
        <row r="3508">
          <cell r="A3508">
            <v>7012</v>
          </cell>
          <cell r="B3508">
            <v>26</v>
          </cell>
          <cell r="C3508" t="str">
            <v>TAS</v>
          </cell>
        </row>
        <row r="3509">
          <cell r="A3509">
            <v>7015</v>
          </cell>
          <cell r="B3509">
            <v>26</v>
          </cell>
          <cell r="C3509" t="str">
            <v>TAS</v>
          </cell>
        </row>
        <row r="3510">
          <cell r="A3510">
            <v>7016</v>
          </cell>
          <cell r="B3510">
            <v>26</v>
          </cell>
          <cell r="C3510" t="str">
            <v>TAS</v>
          </cell>
        </row>
        <row r="3511">
          <cell r="A3511">
            <v>7017</v>
          </cell>
          <cell r="B3511">
            <v>26</v>
          </cell>
          <cell r="C3511" t="str">
            <v>TAS</v>
          </cell>
        </row>
        <row r="3512">
          <cell r="A3512">
            <v>7018</v>
          </cell>
          <cell r="B3512">
            <v>26</v>
          </cell>
          <cell r="C3512" t="str">
            <v>TAS</v>
          </cell>
        </row>
        <row r="3513">
          <cell r="A3513">
            <v>7019</v>
          </cell>
          <cell r="B3513">
            <v>26</v>
          </cell>
          <cell r="C3513" t="str">
            <v>TAS</v>
          </cell>
        </row>
        <row r="3514">
          <cell r="A3514">
            <v>7020</v>
          </cell>
          <cell r="B3514">
            <v>26</v>
          </cell>
          <cell r="C3514" t="str">
            <v>TAS</v>
          </cell>
        </row>
        <row r="3515">
          <cell r="A3515">
            <v>7021</v>
          </cell>
          <cell r="B3515">
            <v>26</v>
          </cell>
          <cell r="C3515" t="str">
            <v>TAS</v>
          </cell>
        </row>
        <row r="3516">
          <cell r="A3516">
            <v>7022</v>
          </cell>
          <cell r="B3516">
            <v>26</v>
          </cell>
          <cell r="C3516" t="str">
            <v>TAS</v>
          </cell>
        </row>
        <row r="3517">
          <cell r="A3517">
            <v>7023</v>
          </cell>
          <cell r="B3517">
            <v>26</v>
          </cell>
          <cell r="C3517" t="str">
            <v>TAS</v>
          </cell>
        </row>
        <row r="3518">
          <cell r="A3518">
            <v>7024</v>
          </cell>
          <cell r="B3518">
            <v>26</v>
          </cell>
          <cell r="C3518" t="str">
            <v>TAS</v>
          </cell>
        </row>
        <row r="3519">
          <cell r="A3519">
            <v>7025</v>
          </cell>
          <cell r="B3519">
            <v>26</v>
          </cell>
          <cell r="C3519" t="str">
            <v>TAS</v>
          </cell>
        </row>
        <row r="3520">
          <cell r="A3520">
            <v>7026</v>
          </cell>
          <cell r="B3520">
            <v>26</v>
          </cell>
          <cell r="C3520" t="str">
            <v>TAS</v>
          </cell>
        </row>
        <row r="3521">
          <cell r="A3521">
            <v>7027</v>
          </cell>
          <cell r="B3521">
            <v>26</v>
          </cell>
          <cell r="C3521" t="str">
            <v>TAS</v>
          </cell>
        </row>
        <row r="3522">
          <cell r="A3522">
            <v>7030</v>
          </cell>
          <cell r="B3522">
            <v>26</v>
          </cell>
          <cell r="C3522" t="str">
            <v>TAS</v>
          </cell>
        </row>
        <row r="3523">
          <cell r="A3523">
            <v>7050</v>
          </cell>
          <cell r="B3523">
            <v>26</v>
          </cell>
          <cell r="C3523" t="str">
            <v>TAS</v>
          </cell>
        </row>
        <row r="3524">
          <cell r="A3524">
            <v>7051</v>
          </cell>
          <cell r="B3524">
            <v>26</v>
          </cell>
          <cell r="C3524" t="str">
            <v>TAS</v>
          </cell>
        </row>
        <row r="3525">
          <cell r="A3525">
            <v>7052</v>
          </cell>
          <cell r="B3525">
            <v>26</v>
          </cell>
          <cell r="C3525" t="str">
            <v>TAS</v>
          </cell>
        </row>
        <row r="3526">
          <cell r="A3526">
            <v>7053</v>
          </cell>
          <cell r="B3526">
            <v>26</v>
          </cell>
          <cell r="C3526" t="str">
            <v>TAS</v>
          </cell>
        </row>
        <row r="3527">
          <cell r="A3527">
            <v>7054</v>
          </cell>
          <cell r="B3527">
            <v>26</v>
          </cell>
          <cell r="C3527" t="str">
            <v>TAS</v>
          </cell>
        </row>
        <row r="3528">
          <cell r="A3528">
            <v>7055</v>
          </cell>
          <cell r="B3528">
            <v>26</v>
          </cell>
          <cell r="C3528" t="str">
            <v>TAS</v>
          </cell>
        </row>
        <row r="3529">
          <cell r="A3529">
            <v>7109</v>
          </cell>
          <cell r="B3529">
            <v>26</v>
          </cell>
          <cell r="C3529" t="str">
            <v>TAS</v>
          </cell>
        </row>
        <row r="3530">
          <cell r="A3530">
            <v>7112</v>
          </cell>
          <cell r="B3530">
            <v>26</v>
          </cell>
          <cell r="C3530" t="str">
            <v>TAS</v>
          </cell>
        </row>
        <row r="3531">
          <cell r="A3531">
            <v>7113</v>
          </cell>
          <cell r="B3531">
            <v>26</v>
          </cell>
          <cell r="C3531" t="str">
            <v>TAS</v>
          </cell>
        </row>
        <row r="3532">
          <cell r="A3532">
            <v>7116</v>
          </cell>
          <cell r="B3532">
            <v>26</v>
          </cell>
          <cell r="C3532" t="str">
            <v>TAS</v>
          </cell>
        </row>
        <row r="3533">
          <cell r="A3533">
            <v>7117</v>
          </cell>
          <cell r="B3533">
            <v>26</v>
          </cell>
          <cell r="C3533" t="str">
            <v>TAS</v>
          </cell>
        </row>
        <row r="3534">
          <cell r="A3534">
            <v>7119</v>
          </cell>
          <cell r="B3534">
            <v>25</v>
          </cell>
          <cell r="C3534" t="str">
            <v>TAS</v>
          </cell>
        </row>
        <row r="3535">
          <cell r="A3535">
            <v>7120</v>
          </cell>
          <cell r="B3535">
            <v>25</v>
          </cell>
          <cell r="C3535" t="str">
            <v>TAS</v>
          </cell>
        </row>
        <row r="3536">
          <cell r="A3536">
            <v>7139</v>
          </cell>
          <cell r="B3536">
            <v>23</v>
          </cell>
          <cell r="C3536" t="str">
            <v>TAS</v>
          </cell>
        </row>
        <row r="3537">
          <cell r="A3537">
            <v>7140</v>
          </cell>
          <cell r="B3537">
            <v>26</v>
          </cell>
          <cell r="C3537" t="str">
            <v>TAS</v>
          </cell>
        </row>
        <row r="3538">
          <cell r="A3538">
            <v>7150</v>
          </cell>
          <cell r="B3538">
            <v>26</v>
          </cell>
          <cell r="C3538" t="str">
            <v>TAS</v>
          </cell>
        </row>
        <row r="3539">
          <cell r="A3539">
            <v>7151</v>
          </cell>
          <cell r="B3539">
            <v>26</v>
          </cell>
          <cell r="C3539" t="str">
            <v>TAS</v>
          </cell>
        </row>
        <row r="3540">
          <cell r="A3540">
            <v>7155</v>
          </cell>
          <cell r="B3540">
            <v>26</v>
          </cell>
          <cell r="C3540" t="str">
            <v>TAS</v>
          </cell>
        </row>
        <row r="3541">
          <cell r="A3541">
            <v>7162</v>
          </cell>
          <cell r="B3541">
            <v>26</v>
          </cell>
          <cell r="C3541" t="str">
            <v>TAS</v>
          </cell>
        </row>
        <row r="3542">
          <cell r="A3542">
            <v>7163</v>
          </cell>
          <cell r="B3542">
            <v>26</v>
          </cell>
          <cell r="C3542" t="str">
            <v>TAS</v>
          </cell>
        </row>
        <row r="3543">
          <cell r="A3543">
            <v>7170</v>
          </cell>
          <cell r="B3543">
            <v>26</v>
          </cell>
          <cell r="C3543" t="str">
            <v>TAS</v>
          </cell>
        </row>
        <row r="3544">
          <cell r="A3544">
            <v>7171</v>
          </cell>
          <cell r="B3544">
            <v>26</v>
          </cell>
          <cell r="C3544" t="str">
            <v>TAS</v>
          </cell>
        </row>
        <row r="3545">
          <cell r="A3545">
            <v>7172</v>
          </cell>
          <cell r="B3545">
            <v>26</v>
          </cell>
          <cell r="C3545" t="str">
            <v>TAS</v>
          </cell>
        </row>
        <row r="3546">
          <cell r="A3546">
            <v>7173</v>
          </cell>
          <cell r="B3546">
            <v>26</v>
          </cell>
          <cell r="C3546" t="str">
            <v>TAS</v>
          </cell>
        </row>
        <row r="3547">
          <cell r="A3547">
            <v>7174</v>
          </cell>
          <cell r="B3547">
            <v>26</v>
          </cell>
          <cell r="C3547" t="str">
            <v>TAS</v>
          </cell>
        </row>
        <row r="3548">
          <cell r="A3548">
            <v>7175</v>
          </cell>
          <cell r="B3548">
            <v>26</v>
          </cell>
          <cell r="C3548" t="str">
            <v>TAS</v>
          </cell>
        </row>
        <row r="3549">
          <cell r="A3549">
            <v>7176</v>
          </cell>
          <cell r="B3549">
            <v>26</v>
          </cell>
          <cell r="C3549" t="str">
            <v>TAS</v>
          </cell>
        </row>
        <row r="3550">
          <cell r="A3550">
            <v>7177</v>
          </cell>
          <cell r="B3550">
            <v>26</v>
          </cell>
          <cell r="C3550" t="str">
            <v>TAS</v>
          </cell>
        </row>
        <row r="3551">
          <cell r="A3551">
            <v>7178</v>
          </cell>
          <cell r="B3551">
            <v>26</v>
          </cell>
          <cell r="C3551" t="str">
            <v>TAS</v>
          </cell>
        </row>
        <row r="3552">
          <cell r="A3552">
            <v>7179</v>
          </cell>
          <cell r="B3552">
            <v>26</v>
          </cell>
          <cell r="C3552" t="str">
            <v>TAS</v>
          </cell>
        </row>
        <row r="3553">
          <cell r="A3553">
            <v>7180</v>
          </cell>
          <cell r="B3553">
            <v>26</v>
          </cell>
          <cell r="C3553" t="str">
            <v>TAS</v>
          </cell>
        </row>
        <row r="3554">
          <cell r="A3554">
            <v>7182</v>
          </cell>
          <cell r="B3554">
            <v>26</v>
          </cell>
          <cell r="C3554" t="str">
            <v>TAS</v>
          </cell>
        </row>
        <row r="3555">
          <cell r="A3555">
            <v>7183</v>
          </cell>
          <cell r="B3555">
            <v>26</v>
          </cell>
          <cell r="C3555" t="str">
            <v>TAS</v>
          </cell>
        </row>
        <row r="3556">
          <cell r="A3556">
            <v>7184</v>
          </cell>
          <cell r="B3556">
            <v>26</v>
          </cell>
          <cell r="C3556" t="str">
            <v>TAS</v>
          </cell>
        </row>
        <row r="3557">
          <cell r="A3557">
            <v>7185</v>
          </cell>
          <cell r="B3557">
            <v>26</v>
          </cell>
          <cell r="C3557" t="str">
            <v>TAS</v>
          </cell>
        </row>
        <row r="3558">
          <cell r="A3558">
            <v>7186</v>
          </cell>
          <cell r="B3558">
            <v>26</v>
          </cell>
          <cell r="C3558" t="str">
            <v>TAS</v>
          </cell>
        </row>
        <row r="3559">
          <cell r="A3559">
            <v>7187</v>
          </cell>
          <cell r="B3559">
            <v>26</v>
          </cell>
          <cell r="C3559" t="str">
            <v>TAS</v>
          </cell>
        </row>
        <row r="3560">
          <cell r="A3560">
            <v>7190</v>
          </cell>
          <cell r="B3560">
            <v>28</v>
          </cell>
          <cell r="C3560" t="str">
            <v>TAS</v>
          </cell>
        </row>
        <row r="3561">
          <cell r="A3561">
            <v>7209</v>
          </cell>
          <cell r="B3561">
            <v>25</v>
          </cell>
          <cell r="C3561" t="str">
            <v>TAS</v>
          </cell>
        </row>
        <row r="3562">
          <cell r="A3562">
            <v>7210</v>
          </cell>
          <cell r="B3562">
            <v>25</v>
          </cell>
          <cell r="C3562" t="str">
            <v>TAS</v>
          </cell>
        </row>
        <row r="3563">
          <cell r="A3563">
            <v>7211</v>
          </cell>
          <cell r="B3563">
            <v>25</v>
          </cell>
          <cell r="C3563" t="str">
            <v>TAS</v>
          </cell>
        </row>
        <row r="3564">
          <cell r="A3564">
            <v>7212</v>
          </cell>
          <cell r="B3564">
            <v>25</v>
          </cell>
          <cell r="C3564" t="str">
            <v>TAS</v>
          </cell>
        </row>
        <row r="3565">
          <cell r="A3565">
            <v>7213</v>
          </cell>
          <cell r="B3565">
            <v>28</v>
          </cell>
          <cell r="C3565" t="str">
            <v>TAS</v>
          </cell>
        </row>
        <row r="3566">
          <cell r="A3566">
            <v>7214</v>
          </cell>
          <cell r="B3566">
            <v>28</v>
          </cell>
          <cell r="C3566" t="str">
            <v>TAS</v>
          </cell>
        </row>
        <row r="3567">
          <cell r="A3567">
            <v>7215</v>
          </cell>
          <cell r="B3567">
            <v>28</v>
          </cell>
          <cell r="C3567" t="str">
            <v>TAS</v>
          </cell>
        </row>
        <row r="3568">
          <cell r="A3568">
            <v>7216</v>
          </cell>
          <cell r="B3568">
            <v>27</v>
          </cell>
          <cell r="C3568" t="str">
            <v>TAS</v>
          </cell>
        </row>
        <row r="3569">
          <cell r="A3569">
            <v>7248</v>
          </cell>
          <cell r="B3569">
            <v>25</v>
          </cell>
          <cell r="C3569" t="str">
            <v>TAS</v>
          </cell>
        </row>
        <row r="3570">
          <cell r="A3570">
            <v>7249</v>
          </cell>
          <cell r="B3570">
            <v>25</v>
          </cell>
          <cell r="C3570" t="str">
            <v>TAS</v>
          </cell>
        </row>
        <row r="3571">
          <cell r="A3571">
            <v>7250</v>
          </cell>
          <cell r="B3571">
            <v>25</v>
          </cell>
          <cell r="C3571" t="str">
            <v>TAS</v>
          </cell>
        </row>
        <row r="3572">
          <cell r="A3572">
            <v>7252</v>
          </cell>
          <cell r="B3572">
            <v>25</v>
          </cell>
          <cell r="C3572" t="str">
            <v>TAS</v>
          </cell>
        </row>
        <row r="3573">
          <cell r="A3573">
            <v>7253</v>
          </cell>
          <cell r="B3573">
            <v>25</v>
          </cell>
          <cell r="C3573" t="str">
            <v>TAS</v>
          </cell>
        </row>
        <row r="3574">
          <cell r="A3574">
            <v>7254</v>
          </cell>
          <cell r="B3574">
            <v>25</v>
          </cell>
          <cell r="C3574" t="str">
            <v>TAS</v>
          </cell>
        </row>
        <row r="3575">
          <cell r="A3575">
            <v>7255</v>
          </cell>
          <cell r="B3575">
            <v>27</v>
          </cell>
          <cell r="C3575" t="str">
            <v>TAS</v>
          </cell>
        </row>
        <row r="3576">
          <cell r="A3576">
            <v>7256</v>
          </cell>
          <cell r="B3576">
            <v>22</v>
          </cell>
          <cell r="C3576" t="str">
            <v>TAS</v>
          </cell>
        </row>
        <row r="3577">
          <cell r="A3577">
            <v>7257</v>
          </cell>
          <cell r="B3577">
            <v>27</v>
          </cell>
          <cell r="C3577" t="str">
            <v>TAS</v>
          </cell>
        </row>
        <row r="3578">
          <cell r="A3578">
            <v>7258</v>
          </cell>
          <cell r="B3578">
            <v>25</v>
          </cell>
          <cell r="C3578" t="str">
            <v>TAS</v>
          </cell>
        </row>
        <row r="3579">
          <cell r="A3579">
            <v>7259</v>
          </cell>
          <cell r="B3579">
            <v>25</v>
          </cell>
          <cell r="C3579" t="str">
            <v>TAS</v>
          </cell>
        </row>
        <row r="3580">
          <cell r="A3580">
            <v>7260</v>
          </cell>
          <cell r="B3580">
            <v>27</v>
          </cell>
          <cell r="C3580" t="str">
            <v>TAS</v>
          </cell>
        </row>
        <row r="3581">
          <cell r="A3581">
            <v>7261</v>
          </cell>
          <cell r="B3581">
            <v>27</v>
          </cell>
          <cell r="C3581" t="str">
            <v>TAS</v>
          </cell>
        </row>
        <row r="3582">
          <cell r="A3582">
            <v>7262</v>
          </cell>
          <cell r="B3582">
            <v>27</v>
          </cell>
          <cell r="C3582" t="str">
            <v>TAS</v>
          </cell>
        </row>
        <row r="3583">
          <cell r="A3583">
            <v>7263</v>
          </cell>
          <cell r="B3583">
            <v>27</v>
          </cell>
          <cell r="C3583" t="str">
            <v>TAS</v>
          </cell>
        </row>
        <row r="3584">
          <cell r="A3584">
            <v>7264</v>
          </cell>
          <cell r="B3584">
            <v>27</v>
          </cell>
          <cell r="C3584" t="str">
            <v>TAS</v>
          </cell>
        </row>
        <row r="3585">
          <cell r="A3585">
            <v>7265</v>
          </cell>
          <cell r="B3585">
            <v>27</v>
          </cell>
          <cell r="C3585" t="str">
            <v>TAS</v>
          </cell>
        </row>
        <row r="3586">
          <cell r="A3586">
            <v>7267</v>
          </cell>
          <cell r="B3586">
            <v>25</v>
          </cell>
          <cell r="C3586" t="str">
            <v>TAS</v>
          </cell>
        </row>
        <row r="3587">
          <cell r="A3587">
            <v>7268</v>
          </cell>
          <cell r="B3587">
            <v>25</v>
          </cell>
          <cell r="C3587" t="str">
            <v>TAS</v>
          </cell>
        </row>
        <row r="3588">
          <cell r="A3588">
            <v>7270</v>
          </cell>
          <cell r="B3588">
            <v>25</v>
          </cell>
          <cell r="C3588" t="str">
            <v>TAS</v>
          </cell>
        </row>
        <row r="3589">
          <cell r="A3589">
            <v>7275</v>
          </cell>
          <cell r="B3589">
            <v>25</v>
          </cell>
          <cell r="C3589" t="str">
            <v>TAS</v>
          </cell>
        </row>
        <row r="3590">
          <cell r="A3590">
            <v>7276</v>
          </cell>
          <cell r="B3590">
            <v>25</v>
          </cell>
          <cell r="C3590" t="str">
            <v>TAS</v>
          </cell>
        </row>
        <row r="3591">
          <cell r="A3591">
            <v>7277</v>
          </cell>
          <cell r="B3591">
            <v>25</v>
          </cell>
          <cell r="C3591" t="str">
            <v>TAS</v>
          </cell>
        </row>
        <row r="3592">
          <cell r="A3592">
            <v>7290</v>
          </cell>
          <cell r="B3592">
            <v>25</v>
          </cell>
          <cell r="C3592" t="str">
            <v>TAS</v>
          </cell>
        </row>
        <row r="3593">
          <cell r="A3593">
            <v>7291</v>
          </cell>
          <cell r="B3593">
            <v>25</v>
          </cell>
          <cell r="C3593" t="str">
            <v>TAS</v>
          </cell>
        </row>
        <row r="3594">
          <cell r="A3594">
            <v>7292</v>
          </cell>
          <cell r="B3594">
            <v>25</v>
          </cell>
          <cell r="C3594" t="str">
            <v>TAS</v>
          </cell>
        </row>
        <row r="3595">
          <cell r="A3595">
            <v>7300</v>
          </cell>
          <cell r="B3595">
            <v>25</v>
          </cell>
          <cell r="C3595" t="str">
            <v>TAS</v>
          </cell>
        </row>
        <row r="3596">
          <cell r="A3596">
            <v>7301</v>
          </cell>
          <cell r="B3596">
            <v>25</v>
          </cell>
          <cell r="C3596" t="str">
            <v>TAS</v>
          </cell>
        </row>
        <row r="3597">
          <cell r="A3597">
            <v>7302</v>
          </cell>
          <cell r="B3597">
            <v>25</v>
          </cell>
          <cell r="C3597" t="str">
            <v>TAS</v>
          </cell>
        </row>
        <row r="3598">
          <cell r="A3598">
            <v>7303</v>
          </cell>
          <cell r="B3598">
            <v>25</v>
          </cell>
          <cell r="C3598" t="str">
            <v>TAS</v>
          </cell>
        </row>
        <row r="3599">
          <cell r="A3599">
            <v>7304</v>
          </cell>
          <cell r="B3599">
            <v>25</v>
          </cell>
          <cell r="C3599" t="str">
            <v>TAS</v>
          </cell>
        </row>
        <row r="3600">
          <cell r="A3600">
            <v>7305</v>
          </cell>
          <cell r="B3600">
            <v>22</v>
          </cell>
          <cell r="C3600" t="str">
            <v>TAS</v>
          </cell>
        </row>
        <row r="3601">
          <cell r="A3601">
            <v>7306</v>
          </cell>
          <cell r="B3601">
            <v>22</v>
          </cell>
          <cell r="C3601" t="str">
            <v>TAS</v>
          </cell>
        </row>
        <row r="3602">
          <cell r="A3602">
            <v>7307</v>
          </cell>
          <cell r="B3602">
            <v>22</v>
          </cell>
          <cell r="C3602" t="str">
            <v>TAS</v>
          </cell>
        </row>
        <row r="3603">
          <cell r="A3603">
            <v>7310</v>
          </cell>
          <cell r="B3603">
            <v>22</v>
          </cell>
          <cell r="C3603" t="str">
            <v>TAS</v>
          </cell>
        </row>
        <row r="3604">
          <cell r="A3604">
            <v>7315</v>
          </cell>
          <cell r="B3604">
            <v>22</v>
          </cell>
          <cell r="C3604" t="str">
            <v>TAS</v>
          </cell>
        </row>
        <row r="3605">
          <cell r="A3605">
            <v>7316</v>
          </cell>
          <cell r="B3605">
            <v>22</v>
          </cell>
          <cell r="C3605" t="str">
            <v>TAS</v>
          </cell>
        </row>
        <row r="3606">
          <cell r="A3606">
            <v>7320</v>
          </cell>
          <cell r="B3606">
            <v>22</v>
          </cell>
          <cell r="C3606" t="str">
            <v>TAS</v>
          </cell>
        </row>
        <row r="3607">
          <cell r="A3607">
            <v>7321</v>
          </cell>
          <cell r="B3607">
            <v>23</v>
          </cell>
          <cell r="C3607" t="str">
            <v>TAS</v>
          </cell>
        </row>
        <row r="3608">
          <cell r="A3608">
            <v>7322</v>
          </cell>
          <cell r="B3608">
            <v>22</v>
          </cell>
          <cell r="C3608" t="str">
            <v>TAS</v>
          </cell>
        </row>
        <row r="3609">
          <cell r="A3609">
            <v>7325</v>
          </cell>
          <cell r="B3609">
            <v>22</v>
          </cell>
          <cell r="C3609" t="str">
            <v>TAS</v>
          </cell>
        </row>
        <row r="3610">
          <cell r="A3610">
            <v>7330</v>
          </cell>
          <cell r="B3610">
            <v>22</v>
          </cell>
          <cell r="C3610" t="str">
            <v>TAS</v>
          </cell>
        </row>
        <row r="3611">
          <cell r="A3611">
            <v>7331</v>
          </cell>
          <cell r="B3611">
            <v>22</v>
          </cell>
          <cell r="C3611" t="str">
            <v>TAS</v>
          </cell>
        </row>
        <row r="3612">
          <cell r="A3612">
            <v>7466</v>
          </cell>
          <cell r="B3612">
            <v>23</v>
          </cell>
          <cell r="C3612" t="str">
            <v>TAS</v>
          </cell>
        </row>
        <row r="3613">
          <cell r="A3613">
            <v>7467</v>
          </cell>
          <cell r="B3613">
            <v>23</v>
          </cell>
          <cell r="C3613" t="str">
            <v>TAS</v>
          </cell>
        </row>
        <row r="3614">
          <cell r="A3614">
            <v>7468</v>
          </cell>
          <cell r="B3614">
            <v>23</v>
          </cell>
          <cell r="C3614" t="str">
            <v>TAS</v>
          </cell>
        </row>
        <row r="3615">
          <cell r="A3615">
            <v>7469</v>
          </cell>
          <cell r="B3615">
            <v>23</v>
          </cell>
          <cell r="C3615" t="str">
            <v>TAS</v>
          </cell>
        </row>
        <row r="3616">
          <cell r="A3616">
            <v>7470</v>
          </cell>
          <cell r="B3616">
            <v>23</v>
          </cell>
          <cell r="C3616" t="str">
            <v>TAS</v>
          </cell>
        </row>
        <row r="3617">
          <cell r="A3617">
            <v>7800</v>
          </cell>
          <cell r="B3617">
            <v>25</v>
          </cell>
          <cell r="C3617" t="str">
            <v>TAS</v>
          </cell>
        </row>
        <row r="3618">
          <cell r="A3618">
            <v>7802</v>
          </cell>
          <cell r="B3618">
            <v>26</v>
          </cell>
          <cell r="C3618" t="str">
            <v>TAS</v>
          </cell>
        </row>
        <row r="3619">
          <cell r="A3619">
            <v>7803</v>
          </cell>
          <cell r="B3619">
            <v>26</v>
          </cell>
          <cell r="C3619" t="str">
            <v>TAS</v>
          </cell>
        </row>
        <row r="3620">
          <cell r="A3620">
            <v>7804</v>
          </cell>
          <cell r="B3620">
            <v>26</v>
          </cell>
          <cell r="C3620" t="str">
            <v>TAS</v>
          </cell>
        </row>
        <row r="3621">
          <cell r="A3621">
            <v>7805</v>
          </cell>
          <cell r="B3621">
            <v>26</v>
          </cell>
          <cell r="C3621" t="str">
            <v>TAS</v>
          </cell>
        </row>
        <row r="3622">
          <cell r="A3622">
            <v>7806</v>
          </cell>
          <cell r="B3622">
            <v>26</v>
          </cell>
          <cell r="C3622" t="str">
            <v>TAS</v>
          </cell>
        </row>
        <row r="3623">
          <cell r="A3623">
            <v>7807</v>
          </cell>
          <cell r="B3623">
            <v>26</v>
          </cell>
          <cell r="C3623" t="str">
            <v>TAS</v>
          </cell>
        </row>
        <row r="3624">
          <cell r="A3624">
            <v>7808</v>
          </cell>
          <cell r="B3624">
            <v>26</v>
          </cell>
          <cell r="C3624" t="str">
            <v>TAS</v>
          </cell>
        </row>
        <row r="3625">
          <cell r="A3625">
            <v>7809</v>
          </cell>
          <cell r="B3625">
            <v>26</v>
          </cell>
          <cell r="C3625" t="str">
            <v>TAS</v>
          </cell>
        </row>
        <row r="3626">
          <cell r="A3626">
            <v>7810</v>
          </cell>
          <cell r="B3626">
            <v>26</v>
          </cell>
          <cell r="C3626" t="str">
            <v>TAS</v>
          </cell>
        </row>
        <row r="3627">
          <cell r="A3627">
            <v>7811</v>
          </cell>
          <cell r="B3627">
            <v>26</v>
          </cell>
          <cell r="C3627" t="str">
            <v>TAS</v>
          </cell>
        </row>
        <row r="3628">
          <cell r="A3628">
            <v>7812</v>
          </cell>
          <cell r="B3628">
            <v>26</v>
          </cell>
          <cell r="C3628" t="str">
            <v>TAS</v>
          </cell>
        </row>
        <row r="3629">
          <cell r="A3629">
            <v>7813</v>
          </cell>
          <cell r="B3629">
            <v>26</v>
          </cell>
          <cell r="C3629" t="str">
            <v>TAS</v>
          </cell>
        </row>
        <row r="3630">
          <cell r="A3630">
            <v>7814</v>
          </cell>
          <cell r="B3630">
            <v>26</v>
          </cell>
          <cell r="C3630" t="str">
            <v>TAS</v>
          </cell>
        </row>
        <row r="3631">
          <cell r="A3631">
            <v>7823</v>
          </cell>
          <cell r="B3631">
            <v>26</v>
          </cell>
          <cell r="C3631" t="str">
            <v>TAS</v>
          </cell>
        </row>
        <row r="3632">
          <cell r="A3632">
            <v>7824</v>
          </cell>
          <cell r="B3632">
            <v>26</v>
          </cell>
          <cell r="C3632" t="str">
            <v>TAS</v>
          </cell>
        </row>
        <row r="3633">
          <cell r="A3633">
            <v>7827</v>
          </cell>
          <cell r="B3633">
            <v>26</v>
          </cell>
          <cell r="C3633" t="str">
            <v>TAS</v>
          </cell>
        </row>
        <row r="3634">
          <cell r="A3634">
            <v>7828</v>
          </cell>
          <cell r="B3634">
            <v>26</v>
          </cell>
          <cell r="C3634" t="str">
            <v>TAS</v>
          </cell>
        </row>
        <row r="3635">
          <cell r="A3635">
            <v>7829</v>
          </cell>
          <cell r="B3635">
            <v>26</v>
          </cell>
          <cell r="C3635" t="str">
            <v>TAS</v>
          </cell>
        </row>
        <row r="3636">
          <cell r="A3636">
            <v>7845</v>
          </cell>
          <cell r="B3636">
            <v>26</v>
          </cell>
          <cell r="C3636" t="str">
            <v>TAS</v>
          </cell>
        </row>
        <row r="3637">
          <cell r="A3637">
            <v>7850</v>
          </cell>
          <cell r="B3637">
            <v>26</v>
          </cell>
          <cell r="C3637" t="str">
            <v>TAS</v>
          </cell>
        </row>
        <row r="3638">
          <cell r="A3638">
            <v>7892</v>
          </cell>
          <cell r="B3638">
            <v>26</v>
          </cell>
          <cell r="C3638" t="str">
            <v>TAS</v>
          </cell>
        </row>
        <row r="3639">
          <cell r="A3639">
            <v>7900</v>
          </cell>
          <cell r="B3639">
            <v>25</v>
          </cell>
          <cell r="C3639" t="str">
            <v>TAS</v>
          </cell>
        </row>
        <row r="3640">
          <cell r="A3640">
            <v>7901</v>
          </cell>
          <cell r="B3640">
            <v>25</v>
          </cell>
          <cell r="C3640" t="str">
            <v>TAS</v>
          </cell>
        </row>
        <row r="3641">
          <cell r="A3641">
            <v>7902</v>
          </cell>
          <cell r="B3641">
            <v>25</v>
          </cell>
          <cell r="C3641" t="str">
            <v>TAS</v>
          </cell>
        </row>
        <row r="3642">
          <cell r="A3642">
            <v>7903</v>
          </cell>
          <cell r="B3642">
            <v>25</v>
          </cell>
          <cell r="C3642" t="str">
            <v>TAS</v>
          </cell>
        </row>
        <row r="3643">
          <cell r="A3643">
            <v>7904</v>
          </cell>
          <cell r="B3643">
            <v>25</v>
          </cell>
          <cell r="C3643" t="str">
            <v>TAS</v>
          </cell>
        </row>
        <row r="3644">
          <cell r="A3644">
            <v>7905</v>
          </cell>
          <cell r="B3644">
            <v>25</v>
          </cell>
          <cell r="C3644" t="str">
            <v>TAS</v>
          </cell>
        </row>
        <row r="3645">
          <cell r="A3645">
            <v>7906</v>
          </cell>
          <cell r="B3645">
            <v>25</v>
          </cell>
          <cell r="C3645" t="str">
            <v>TAS</v>
          </cell>
        </row>
        <row r="3646">
          <cell r="A3646">
            <v>7907</v>
          </cell>
          <cell r="B3646">
            <v>25</v>
          </cell>
          <cell r="C3646" t="str">
            <v>TAS</v>
          </cell>
        </row>
        <row r="3647">
          <cell r="A3647">
            <v>7908</v>
          </cell>
          <cell r="B3647">
            <v>25</v>
          </cell>
          <cell r="C3647" t="str">
            <v>TAS</v>
          </cell>
        </row>
        <row r="3648">
          <cell r="A3648">
            <v>7916</v>
          </cell>
          <cell r="B3648">
            <v>22</v>
          </cell>
          <cell r="C3648" t="str">
            <v>TAS</v>
          </cell>
        </row>
        <row r="3649">
          <cell r="A3649">
            <v>7917</v>
          </cell>
          <cell r="B3649">
            <v>25</v>
          </cell>
          <cell r="C3649" t="str">
            <v>TAS</v>
          </cell>
        </row>
        <row r="3650">
          <cell r="A3650">
            <v>7918</v>
          </cell>
          <cell r="B3650">
            <v>25</v>
          </cell>
          <cell r="C3650" t="str">
            <v>TAS</v>
          </cell>
        </row>
        <row r="3651">
          <cell r="A3651">
            <v>7919</v>
          </cell>
          <cell r="B3651">
            <v>22</v>
          </cell>
          <cell r="C3651" t="str">
            <v>TAS</v>
          </cell>
        </row>
        <row r="3652">
          <cell r="A3652">
            <v>7920</v>
          </cell>
          <cell r="B3652">
            <v>25</v>
          </cell>
          <cell r="C3652" t="str">
            <v>TAS</v>
          </cell>
        </row>
        <row r="3653">
          <cell r="A3653">
            <v>7921</v>
          </cell>
          <cell r="B3653">
            <v>25</v>
          </cell>
          <cell r="C3653" t="str">
            <v>TAS</v>
          </cell>
        </row>
        <row r="3654">
          <cell r="A3654">
            <v>7922</v>
          </cell>
          <cell r="B3654">
            <v>22</v>
          </cell>
          <cell r="C3654" t="str">
            <v>TAS</v>
          </cell>
        </row>
        <row r="3655">
          <cell r="A3655">
            <v>7923</v>
          </cell>
          <cell r="B3655">
            <v>25</v>
          </cell>
          <cell r="C3655" t="str">
            <v>TAS</v>
          </cell>
        </row>
        <row r="3656">
          <cell r="A3656">
            <v>8001</v>
          </cell>
          <cell r="B3656">
            <v>18</v>
          </cell>
          <cell r="C3656" t="str">
            <v>VIC</v>
          </cell>
        </row>
        <row r="3657">
          <cell r="A3657">
            <v>8002</v>
          </cell>
          <cell r="B3657">
            <v>18</v>
          </cell>
          <cell r="C3657" t="str">
            <v>VIC</v>
          </cell>
        </row>
        <row r="3658">
          <cell r="A3658">
            <v>8003</v>
          </cell>
          <cell r="B3658">
            <v>18</v>
          </cell>
          <cell r="C3658" t="str">
            <v>VIC</v>
          </cell>
        </row>
        <row r="3659">
          <cell r="A3659">
            <v>8004</v>
          </cell>
          <cell r="B3659">
            <v>18</v>
          </cell>
          <cell r="C3659" t="str">
            <v>VIC</v>
          </cell>
        </row>
        <row r="3660">
          <cell r="A3660">
            <v>8005</v>
          </cell>
          <cell r="B3660">
            <v>18</v>
          </cell>
          <cell r="C3660" t="str">
            <v>VIC</v>
          </cell>
        </row>
        <row r="3661">
          <cell r="A3661">
            <v>8006</v>
          </cell>
          <cell r="B3661">
            <v>18</v>
          </cell>
          <cell r="C3661" t="str">
            <v>VIC</v>
          </cell>
        </row>
        <row r="3662">
          <cell r="A3662">
            <v>8007</v>
          </cell>
          <cell r="B3662">
            <v>18</v>
          </cell>
          <cell r="C3662" t="str">
            <v>VIC</v>
          </cell>
        </row>
        <row r="3663">
          <cell r="A3663">
            <v>8008</v>
          </cell>
          <cell r="B3663">
            <v>18</v>
          </cell>
          <cell r="C3663" t="str">
            <v>VIC</v>
          </cell>
        </row>
        <row r="3664">
          <cell r="A3664">
            <v>8009</v>
          </cell>
          <cell r="B3664">
            <v>18</v>
          </cell>
          <cell r="C3664" t="str">
            <v>VIC</v>
          </cell>
        </row>
        <row r="3665">
          <cell r="A3665">
            <v>8010</v>
          </cell>
          <cell r="B3665">
            <v>18</v>
          </cell>
          <cell r="C3665" t="str">
            <v>VIC</v>
          </cell>
        </row>
        <row r="3666">
          <cell r="A3666">
            <v>8045</v>
          </cell>
          <cell r="B3666">
            <v>18</v>
          </cell>
          <cell r="C3666" t="str">
            <v>VIC</v>
          </cell>
        </row>
        <row r="3667">
          <cell r="A3667">
            <v>8051</v>
          </cell>
          <cell r="B3667">
            <v>18</v>
          </cell>
          <cell r="C3667" t="str">
            <v>VIC</v>
          </cell>
        </row>
        <row r="3668">
          <cell r="A3668">
            <v>8060</v>
          </cell>
          <cell r="B3668">
            <v>18</v>
          </cell>
          <cell r="C3668" t="str">
            <v>VIC</v>
          </cell>
        </row>
        <row r="3669">
          <cell r="A3669">
            <v>8061</v>
          </cell>
          <cell r="B3669">
            <v>18</v>
          </cell>
          <cell r="C3669" t="str">
            <v>VIC</v>
          </cell>
        </row>
        <row r="3670">
          <cell r="A3670">
            <v>8066</v>
          </cell>
          <cell r="B3670">
            <v>18</v>
          </cell>
          <cell r="C3670" t="str">
            <v>VIC</v>
          </cell>
        </row>
        <row r="3671">
          <cell r="A3671">
            <v>8069</v>
          </cell>
          <cell r="B3671">
            <v>18</v>
          </cell>
          <cell r="C3671" t="str">
            <v>VIC</v>
          </cell>
        </row>
        <row r="3672">
          <cell r="A3672">
            <v>8070</v>
          </cell>
          <cell r="B3672">
            <v>18</v>
          </cell>
          <cell r="C3672" t="str">
            <v>VIC</v>
          </cell>
        </row>
        <row r="3673">
          <cell r="A3673">
            <v>8071</v>
          </cell>
          <cell r="B3673">
            <v>18</v>
          </cell>
          <cell r="C3673" t="str">
            <v>VIC</v>
          </cell>
        </row>
        <row r="3674">
          <cell r="A3674">
            <v>8100</v>
          </cell>
          <cell r="B3674">
            <v>18</v>
          </cell>
          <cell r="C3674" t="str">
            <v>VIC</v>
          </cell>
        </row>
        <row r="3675">
          <cell r="A3675">
            <v>8101</v>
          </cell>
          <cell r="B3675">
            <v>18</v>
          </cell>
          <cell r="C3675" t="str">
            <v>VIC</v>
          </cell>
        </row>
        <row r="3676">
          <cell r="A3676">
            <v>8102</v>
          </cell>
          <cell r="B3676">
            <v>18</v>
          </cell>
          <cell r="C3676" t="str">
            <v>VIC</v>
          </cell>
        </row>
        <row r="3677">
          <cell r="A3677">
            <v>8103</v>
          </cell>
          <cell r="B3677">
            <v>18</v>
          </cell>
          <cell r="C3677" t="str">
            <v>VIC</v>
          </cell>
        </row>
        <row r="3678">
          <cell r="A3678">
            <v>8107</v>
          </cell>
          <cell r="B3678">
            <v>18</v>
          </cell>
          <cell r="C3678" t="str">
            <v>VIC</v>
          </cell>
        </row>
        <row r="3679">
          <cell r="A3679">
            <v>8108</v>
          </cell>
          <cell r="B3679">
            <v>18</v>
          </cell>
          <cell r="C3679" t="str">
            <v>VIC</v>
          </cell>
        </row>
        <row r="3680">
          <cell r="A3680">
            <v>8111</v>
          </cell>
          <cell r="B3680">
            <v>18</v>
          </cell>
          <cell r="C3680" t="str">
            <v>VIC</v>
          </cell>
        </row>
        <row r="3681">
          <cell r="A3681">
            <v>8120</v>
          </cell>
          <cell r="B3681">
            <v>18</v>
          </cell>
          <cell r="C3681" t="str">
            <v>VIC</v>
          </cell>
        </row>
        <row r="3682">
          <cell r="A3682">
            <v>8205</v>
          </cell>
          <cell r="B3682">
            <v>18</v>
          </cell>
          <cell r="C3682" t="str">
            <v>VIC</v>
          </cell>
        </row>
        <row r="3683">
          <cell r="A3683">
            <v>8383</v>
          </cell>
          <cell r="B3683">
            <v>18</v>
          </cell>
          <cell r="C3683" t="str">
            <v>VIC</v>
          </cell>
        </row>
        <row r="3684">
          <cell r="A3684">
            <v>8386</v>
          </cell>
          <cell r="B3684">
            <v>18</v>
          </cell>
          <cell r="C3684" t="str">
            <v>VIC</v>
          </cell>
        </row>
        <row r="3685">
          <cell r="A3685">
            <v>8388</v>
          </cell>
          <cell r="B3685">
            <v>18</v>
          </cell>
          <cell r="C3685" t="str">
            <v>VIC</v>
          </cell>
        </row>
        <row r="3686">
          <cell r="A3686">
            <v>8390</v>
          </cell>
          <cell r="B3686">
            <v>18</v>
          </cell>
          <cell r="C3686" t="str">
            <v>VIC</v>
          </cell>
        </row>
        <row r="3687">
          <cell r="A3687">
            <v>8393</v>
          </cell>
          <cell r="B3687">
            <v>18</v>
          </cell>
          <cell r="C3687" t="str">
            <v>VIC</v>
          </cell>
        </row>
        <row r="3688">
          <cell r="A3688">
            <v>8394</v>
          </cell>
          <cell r="B3688">
            <v>18</v>
          </cell>
          <cell r="C3688" t="str">
            <v>VIC</v>
          </cell>
        </row>
        <row r="3689">
          <cell r="A3689">
            <v>8396</v>
          </cell>
          <cell r="B3689">
            <v>18</v>
          </cell>
          <cell r="C3689" t="str">
            <v>VIC</v>
          </cell>
        </row>
        <row r="3690">
          <cell r="A3690">
            <v>8399</v>
          </cell>
          <cell r="B3690">
            <v>18</v>
          </cell>
          <cell r="C3690" t="str">
            <v>VIC</v>
          </cell>
        </row>
        <row r="3691">
          <cell r="A3691">
            <v>8500</v>
          </cell>
          <cell r="B3691">
            <v>18</v>
          </cell>
          <cell r="C3691" t="str">
            <v>VIC</v>
          </cell>
        </row>
        <row r="3692">
          <cell r="A3692">
            <v>8507</v>
          </cell>
          <cell r="B3692">
            <v>18</v>
          </cell>
          <cell r="C3692" t="str">
            <v>VIC</v>
          </cell>
        </row>
        <row r="3693">
          <cell r="A3693">
            <v>8538</v>
          </cell>
          <cell r="B3693">
            <v>18</v>
          </cell>
          <cell r="C3693" t="str">
            <v>VIC</v>
          </cell>
        </row>
        <row r="3694">
          <cell r="A3694">
            <v>8557</v>
          </cell>
          <cell r="B3694">
            <v>18</v>
          </cell>
          <cell r="C3694" t="str">
            <v>VIC</v>
          </cell>
        </row>
        <row r="3695">
          <cell r="A3695">
            <v>8576</v>
          </cell>
          <cell r="B3695">
            <v>18</v>
          </cell>
          <cell r="C3695" t="str">
            <v>VIC</v>
          </cell>
        </row>
        <row r="3696">
          <cell r="A3696">
            <v>8622</v>
          </cell>
          <cell r="B3696">
            <v>18</v>
          </cell>
          <cell r="C3696" t="str">
            <v>VIC</v>
          </cell>
        </row>
        <row r="3697">
          <cell r="A3697">
            <v>8626</v>
          </cell>
          <cell r="B3697">
            <v>18</v>
          </cell>
          <cell r="C3697" t="str">
            <v>VIC</v>
          </cell>
        </row>
        <row r="3698">
          <cell r="A3698">
            <v>8627</v>
          </cell>
          <cell r="B3698">
            <v>18</v>
          </cell>
          <cell r="C3698" t="str">
            <v>VIC</v>
          </cell>
        </row>
        <row r="3699">
          <cell r="A3699">
            <v>8659</v>
          </cell>
          <cell r="B3699">
            <v>18</v>
          </cell>
          <cell r="C3699" t="str">
            <v>VIC</v>
          </cell>
        </row>
        <row r="3700">
          <cell r="A3700">
            <v>8785</v>
          </cell>
          <cell r="B3700">
            <v>18</v>
          </cell>
          <cell r="C3700" t="str">
            <v>VIC</v>
          </cell>
        </row>
        <row r="3701">
          <cell r="A3701">
            <v>8865</v>
          </cell>
          <cell r="B3701">
            <v>18</v>
          </cell>
          <cell r="C3701" t="str">
            <v>VIC</v>
          </cell>
        </row>
        <row r="3702">
          <cell r="A3702">
            <v>8873</v>
          </cell>
          <cell r="B3702">
            <v>18</v>
          </cell>
          <cell r="C3702" t="str">
            <v>VIC</v>
          </cell>
        </row>
        <row r="3703">
          <cell r="A3703">
            <v>9000</v>
          </cell>
          <cell r="B3703">
            <v>51</v>
          </cell>
          <cell r="C3703" t="str">
            <v>QLD</v>
          </cell>
        </row>
        <row r="3704">
          <cell r="A3704">
            <v>9001</v>
          </cell>
          <cell r="B3704">
            <v>51</v>
          </cell>
          <cell r="C3704" t="str">
            <v>QLD</v>
          </cell>
        </row>
        <row r="3705">
          <cell r="A3705">
            <v>9002</v>
          </cell>
          <cell r="B3705">
            <v>51</v>
          </cell>
          <cell r="C3705" t="str">
            <v>QLD</v>
          </cell>
        </row>
        <row r="3706">
          <cell r="A3706">
            <v>9003</v>
          </cell>
          <cell r="B3706">
            <v>51</v>
          </cell>
          <cell r="C3706" t="str">
            <v>QLD</v>
          </cell>
        </row>
        <row r="3707">
          <cell r="A3707">
            <v>9005</v>
          </cell>
          <cell r="B3707">
            <v>51</v>
          </cell>
          <cell r="C3707" t="str">
            <v>QLD</v>
          </cell>
        </row>
        <row r="3708">
          <cell r="A3708">
            <v>9007</v>
          </cell>
          <cell r="B3708">
            <v>51</v>
          </cell>
          <cell r="C3708" t="str">
            <v>QLD</v>
          </cell>
        </row>
        <row r="3709">
          <cell r="A3709">
            <v>9008</v>
          </cell>
          <cell r="B3709">
            <v>51</v>
          </cell>
          <cell r="C3709" t="str">
            <v>QLD</v>
          </cell>
        </row>
        <row r="3710">
          <cell r="A3710">
            <v>9009</v>
          </cell>
          <cell r="B3710">
            <v>51</v>
          </cell>
          <cell r="C3710" t="str">
            <v>QLD</v>
          </cell>
        </row>
        <row r="3711">
          <cell r="A3711">
            <v>9010</v>
          </cell>
          <cell r="B3711">
            <v>51</v>
          </cell>
          <cell r="C3711" t="str">
            <v>QLD</v>
          </cell>
        </row>
        <row r="3712">
          <cell r="A3712">
            <v>9013</v>
          </cell>
          <cell r="B3712">
            <v>51</v>
          </cell>
          <cell r="C3712" t="str">
            <v>QLD</v>
          </cell>
        </row>
        <row r="3713">
          <cell r="A3713">
            <v>9015</v>
          </cell>
          <cell r="B3713">
            <v>51</v>
          </cell>
          <cell r="C3713" t="str">
            <v>QLD</v>
          </cell>
        </row>
        <row r="3714">
          <cell r="A3714">
            <v>9016</v>
          </cell>
          <cell r="B3714">
            <v>51</v>
          </cell>
          <cell r="C3714" t="str">
            <v>QLD</v>
          </cell>
        </row>
        <row r="3715">
          <cell r="A3715">
            <v>9017</v>
          </cell>
          <cell r="B3715">
            <v>51</v>
          </cell>
          <cell r="C3715" t="str">
            <v>QLD</v>
          </cell>
        </row>
        <row r="3716">
          <cell r="A3716">
            <v>9018</v>
          </cell>
          <cell r="B3716">
            <v>51</v>
          </cell>
          <cell r="C3716" t="str">
            <v>QLD</v>
          </cell>
        </row>
        <row r="3717">
          <cell r="A3717">
            <v>9019</v>
          </cell>
          <cell r="B3717">
            <v>51</v>
          </cell>
          <cell r="C3717" t="str">
            <v>QLD</v>
          </cell>
        </row>
        <row r="3718">
          <cell r="A3718">
            <v>9020</v>
          </cell>
          <cell r="B3718">
            <v>51</v>
          </cell>
          <cell r="C3718" t="str">
            <v>QLD</v>
          </cell>
        </row>
        <row r="3719">
          <cell r="A3719">
            <v>9021</v>
          </cell>
          <cell r="B3719">
            <v>51</v>
          </cell>
          <cell r="C3719" t="str">
            <v>QLD</v>
          </cell>
        </row>
        <row r="3720">
          <cell r="A3720">
            <v>9022</v>
          </cell>
          <cell r="B3720">
            <v>51</v>
          </cell>
          <cell r="C3720" t="str">
            <v>QLD</v>
          </cell>
        </row>
        <row r="3721">
          <cell r="A3721">
            <v>9023</v>
          </cell>
          <cell r="B3721">
            <v>51</v>
          </cell>
          <cell r="C3721" t="str">
            <v>QLD</v>
          </cell>
        </row>
        <row r="3722">
          <cell r="A3722">
            <v>9464</v>
          </cell>
          <cell r="B3722">
            <v>51</v>
          </cell>
          <cell r="C3722" t="str">
            <v>QLD</v>
          </cell>
        </row>
        <row r="3723">
          <cell r="A3723">
            <v>9466</v>
          </cell>
          <cell r="B3723">
            <v>51</v>
          </cell>
          <cell r="C3723" t="str">
            <v>QLD</v>
          </cell>
        </row>
        <row r="3724">
          <cell r="A3724">
            <v>9726</v>
          </cell>
          <cell r="B3724">
            <v>51</v>
          </cell>
          <cell r="C3724" t="str">
            <v>QLD</v>
          </cell>
        </row>
        <row r="3725">
          <cell r="A3725">
            <v>9727</v>
          </cell>
          <cell r="B3725">
            <v>51</v>
          </cell>
          <cell r="C3725" t="str">
            <v>QLD</v>
          </cell>
        </row>
        <row r="3726">
          <cell r="A3726">
            <v>9728</v>
          </cell>
          <cell r="B3726">
            <v>51</v>
          </cell>
          <cell r="C3726" t="str">
            <v>QLD</v>
          </cell>
        </row>
        <row r="3727">
          <cell r="A3727">
            <v>9729</v>
          </cell>
          <cell r="B3727">
            <v>51</v>
          </cell>
          <cell r="C3727" t="str">
            <v>QLD</v>
          </cell>
        </row>
      </sheetData>
      <sheetData sheetId="20">
        <row r="1">
          <cell r="A1" t="str">
            <v>Climate_id</v>
          </cell>
          <cell r="B1" t="str">
            <v>Name</v>
          </cell>
          <cell r="C1" t="str">
            <v>State_id</v>
          </cell>
          <cell r="D1" t="str">
            <v>Hdd</v>
          </cell>
          <cell r="E1" t="str">
            <v>Cdd</v>
          </cell>
        </row>
        <row r="2">
          <cell r="A2">
            <v>1</v>
          </cell>
          <cell r="B2" t="str">
            <v>Kimberley</v>
          </cell>
          <cell r="C2">
            <v>1</v>
          </cell>
          <cell r="D2">
            <v>6</v>
          </cell>
          <cell r="E2">
            <v>2016</v>
          </cell>
        </row>
        <row r="3">
          <cell r="A3">
            <v>2</v>
          </cell>
          <cell r="B3" t="str">
            <v>Pilbara</v>
          </cell>
          <cell r="C3">
            <v>1</v>
          </cell>
          <cell r="D3">
            <v>27</v>
          </cell>
          <cell r="E3">
            <v>1782</v>
          </cell>
        </row>
        <row r="4">
          <cell r="A4">
            <v>3</v>
          </cell>
          <cell r="B4" t="str">
            <v>Gascoyne</v>
          </cell>
          <cell r="C4">
            <v>1</v>
          </cell>
          <cell r="D4">
            <v>159</v>
          </cell>
          <cell r="E4">
            <v>1001</v>
          </cell>
        </row>
        <row r="5">
          <cell r="A5">
            <v>4</v>
          </cell>
          <cell r="B5" t="str">
            <v>Interior</v>
          </cell>
          <cell r="C5">
            <v>1</v>
          </cell>
          <cell r="D5">
            <v>312</v>
          </cell>
          <cell r="E5">
            <v>770</v>
          </cell>
        </row>
        <row r="6">
          <cell r="A6">
            <v>5</v>
          </cell>
          <cell r="B6" t="str">
            <v>Central West</v>
          </cell>
          <cell r="C6">
            <v>1</v>
          </cell>
          <cell r="D6">
            <v>446</v>
          </cell>
          <cell r="E6">
            <v>553</v>
          </cell>
        </row>
        <row r="7">
          <cell r="A7">
            <v>6</v>
          </cell>
          <cell r="B7" t="str">
            <v>Central Wheat Belt</v>
          </cell>
          <cell r="C7">
            <v>1</v>
          </cell>
          <cell r="D7">
            <v>939</v>
          </cell>
          <cell r="E7">
            <v>327</v>
          </cell>
        </row>
        <row r="8">
          <cell r="A8">
            <v>7</v>
          </cell>
          <cell r="B8" t="str">
            <v>Lower West</v>
          </cell>
          <cell r="C8">
            <v>1</v>
          </cell>
          <cell r="D8">
            <v>680</v>
          </cell>
          <cell r="E8">
            <v>340</v>
          </cell>
        </row>
        <row r="9">
          <cell r="A9">
            <v>8</v>
          </cell>
          <cell r="B9" t="str">
            <v>Great Southern</v>
          </cell>
          <cell r="C9">
            <v>1</v>
          </cell>
          <cell r="D9">
            <v>1249</v>
          </cell>
          <cell r="E9">
            <v>185</v>
          </cell>
        </row>
        <row r="10">
          <cell r="A10">
            <v>9</v>
          </cell>
          <cell r="B10" t="str">
            <v>South West</v>
          </cell>
          <cell r="C10">
            <v>1</v>
          </cell>
          <cell r="D10">
            <v>1048</v>
          </cell>
          <cell r="E10">
            <v>274</v>
          </cell>
        </row>
        <row r="11">
          <cell r="A11">
            <v>10</v>
          </cell>
          <cell r="B11" t="str">
            <v>Southern Coastal</v>
          </cell>
          <cell r="C11">
            <v>1</v>
          </cell>
          <cell r="D11">
            <v>1112</v>
          </cell>
          <cell r="E11">
            <v>132</v>
          </cell>
        </row>
        <row r="12">
          <cell r="A12">
            <v>11</v>
          </cell>
          <cell r="B12" t="str">
            <v>Goldfields</v>
          </cell>
          <cell r="C12">
            <v>1</v>
          </cell>
          <cell r="D12">
            <v>899</v>
          </cell>
          <cell r="E12">
            <v>243</v>
          </cell>
        </row>
        <row r="13">
          <cell r="A13">
            <v>12</v>
          </cell>
          <cell r="B13" t="str">
            <v>Eucla</v>
          </cell>
          <cell r="C13">
            <v>1</v>
          </cell>
          <cell r="D13">
            <v>768</v>
          </cell>
          <cell r="E13">
            <v>360</v>
          </cell>
        </row>
        <row r="14">
          <cell r="A14">
            <v>13</v>
          </cell>
          <cell r="B14" t="str">
            <v>Mallee</v>
          </cell>
          <cell r="C14">
            <v>2</v>
          </cell>
          <cell r="D14">
            <v>1160</v>
          </cell>
          <cell r="E14">
            <v>201</v>
          </cell>
        </row>
        <row r="15">
          <cell r="A15">
            <v>14</v>
          </cell>
          <cell r="B15" t="str">
            <v>Wimmera</v>
          </cell>
          <cell r="C15">
            <v>2</v>
          </cell>
          <cell r="D15">
            <v>1610</v>
          </cell>
          <cell r="E15">
            <v>120</v>
          </cell>
        </row>
        <row r="16">
          <cell r="A16">
            <v>15</v>
          </cell>
          <cell r="B16" t="str">
            <v>Western District</v>
          </cell>
          <cell r="C16">
            <v>2</v>
          </cell>
          <cell r="D16">
            <v>2049</v>
          </cell>
          <cell r="E16">
            <v>104</v>
          </cell>
        </row>
        <row r="17">
          <cell r="A17">
            <v>16</v>
          </cell>
          <cell r="B17" t="str">
            <v>Northern Country</v>
          </cell>
          <cell r="C17">
            <v>2</v>
          </cell>
          <cell r="D17">
            <v>1595</v>
          </cell>
          <cell r="E17">
            <v>248</v>
          </cell>
        </row>
        <row r="18">
          <cell r="A18">
            <v>17</v>
          </cell>
          <cell r="B18" t="str">
            <v>North Central</v>
          </cell>
          <cell r="C18">
            <v>2</v>
          </cell>
          <cell r="D18">
            <v>1846</v>
          </cell>
          <cell r="E18">
            <v>145</v>
          </cell>
        </row>
        <row r="19">
          <cell r="A19">
            <v>18</v>
          </cell>
          <cell r="B19" t="str">
            <v>Central</v>
          </cell>
          <cell r="C19">
            <v>2</v>
          </cell>
          <cell r="D19">
            <v>1590</v>
          </cell>
          <cell r="E19">
            <v>100</v>
          </cell>
        </row>
        <row r="20">
          <cell r="A20">
            <v>19</v>
          </cell>
          <cell r="B20" t="str">
            <v>Northeast</v>
          </cell>
          <cell r="C20">
            <v>2</v>
          </cell>
          <cell r="D20">
            <v>2031</v>
          </cell>
          <cell r="E20">
            <v>194</v>
          </cell>
        </row>
        <row r="21">
          <cell r="A21">
            <v>20</v>
          </cell>
          <cell r="B21" t="str">
            <v>West and South Gippsland</v>
          </cell>
          <cell r="C21">
            <v>2</v>
          </cell>
          <cell r="D21">
            <v>2021</v>
          </cell>
          <cell r="E21">
            <v>136</v>
          </cell>
        </row>
        <row r="22">
          <cell r="A22">
            <v>21</v>
          </cell>
          <cell r="B22" t="str">
            <v>East Gippsland</v>
          </cell>
          <cell r="C22">
            <v>2</v>
          </cell>
          <cell r="D22">
            <v>1569</v>
          </cell>
          <cell r="E22">
            <v>180</v>
          </cell>
        </row>
        <row r="23">
          <cell r="A23">
            <v>22</v>
          </cell>
          <cell r="B23" t="str">
            <v>Northwest Coast and King Island</v>
          </cell>
          <cell r="C23">
            <v>3</v>
          </cell>
          <cell r="D23">
            <v>1997</v>
          </cell>
          <cell r="E23">
            <v>52</v>
          </cell>
        </row>
        <row r="24">
          <cell r="A24">
            <v>23</v>
          </cell>
          <cell r="B24" t="str">
            <v>West &amp; South Coast &amp; Highlands</v>
          </cell>
          <cell r="C24">
            <v>3</v>
          </cell>
          <cell r="D24">
            <v>2516</v>
          </cell>
          <cell r="E24">
            <v>48</v>
          </cell>
        </row>
        <row r="25">
          <cell r="A25">
            <v>24</v>
          </cell>
          <cell r="B25" t="str">
            <v>Central Plateau and Upper Derwent Valley</v>
          </cell>
          <cell r="C25">
            <v>3</v>
          </cell>
          <cell r="D25">
            <v>3056</v>
          </cell>
          <cell r="E25">
            <v>34</v>
          </cell>
        </row>
        <row r="26">
          <cell r="A26">
            <v>25</v>
          </cell>
          <cell r="B26" t="str">
            <v>Central North and Midlands</v>
          </cell>
          <cell r="C26">
            <v>3</v>
          </cell>
          <cell r="D26">
            <v>2421</v>
          </cell>
          <cell r="E26">
            <v>25</v>
          </cell>
        </row>
        <row r="27">
          <cell r="A27">
            <v>26</v>
          </cell>
          <cell r="B27" t="str">
            <v>South East, Huon &amp; Channel and Lower Derwent Valley</v>
          </cell>
          <cell r="C27">
            <v>3</v>
          </cell>
          <cell r="D27">
            <v>2049</v>
          </cell>
          <cell r="E27">
            <v>29</v>
          </cell>
        </row>
        <row r="28">
          <cell r="A28">
            <v>27</v>
          </cell>
          <cell r="B28" t="str">
            <v>North East and Flinders Island</v>
          </cell>
          <cell r="C28">
            <v>3</v>
          </cell>
          <cell r="D28">
            <v>1903</v>
          </cell>
          <cell r="E28">
            <v>137</v>
          </cell>
        </row>
        <row r="29">
          <cell r="A29">
            <v>28</v>
          </cell>
          <cell r="B29" t="str">
            <v>East Coast</v>
          </cell>
          <cell r="C29">
            <v>3</v>
          </cell>
          <cell r="D29">
            <v>1869</v>
          </cell>
          <cell r="E29">
            <v>80</v>
          </cell>
        </row>
        <row r="30">
          <cell r="A30">
            <v>29</v>
          </cell>
          <cell r="B30" t="str">
            <v>Western Agricultural</v>
          </cell>
          <cell r="C30">
            <v>4</v>
          </cell>
          <cell r="D30">
            <v>963</v>
          </cell>
          <cell r="E30">
            <v>229</v>
          </cell>
        </row>
        <row r="31">
          <cell r="A31">
            <v>30</v>
          </cell>
          <cell r="B31" t="str">
            <v>Northwest Pastoral</v>
          </cell>
          <cell r="C31">
            <v>4</v>
          </cell>
          <cell r="D31">
            <v>615</v>
          </cell>
          <cell r="E31">
            <v>286</v>
          </cell>
        </row>
        <row r="32">
          <cell r="A32">
            <v>31</v>
          </cell>
          <cell r="B32" t="str">
            <v>Northeast Pastoral</v>
          </cell>
          <cell r="C32">
            <v>4</v>
          </cell>
          <cell r="D32">
            <v>746</v>
          </cell>
          <cell r="E32">
            <v>340</v>
          </cell>
        </row>
        <row r="33">
          <cell r="A33">
            <v>32</v>
          </cell>
          <cell r="B33" t="str">
            <v>Northern Agricultural</v>
          </cell>
          <cell r="C33">
            <v>4</v>
          </cell>
          <cell r="D33">
            <v>954</v>
          </cell>
          <cell r="E33">
            <v>354</v>
          </cell>
        </row>
        <row r="34">
          <cell r="A34">
            <v>33</v>
          </cell>
          <cell r="B34" t="str">
            <v>Central</v>
          </cell>
          <cell r="C34">
            <v>4</v>
          </cell>
          <cell r="D34">
            <v>1554</v>
          </cell>
          <cell r="E34">
            <v>132</v>
          </cell>
        </row>
        <row r="35">
          <cell r="A35">
            <v>34</v>
          </cell>
          <cell r="B35" t="str">
            <v>Murray</v>
          </cell>
          <cell r="C35">
            <v>4</v>
          </cell>
          <cell r="D35">
            <v>1258</v>
          </cell>
          <cell r="E35">
            <v>173</v>
          </cell>
        </row>
        <row r="36">
          <cell r="A36">
            <v>35</v>
          </cell>
          <cell r="B36" t="str">
            <v>Southeast</v>
          </cell>
          <cell r="C36">
            <v>4</v>
          </cell>
          <cell r="D36">
            <v>1813</v>
          </cell>
          <cell r="E36">
            <v>61</v>
          </cell>
        </row>
        <row r="37">
          <cell r="A37">
            <v>36</v>
          </cell>
          <cell r="B37" t="str">
            <v>Peninsula</v>
          </cell>
          <cell r="C37">
            <v>5</v>
          </cell>
          <cell r="D37">
            <v>0</v>
          </cell>
          <cell r="E37">
            <v>2835</v>
          </cell>
        </row>
        <row r="38">
          <cell r="A38">
            <v>37</v>
          </cell>
          <cell r="B38" t="str">
            <v>Gulf Country</v>
          </cell>
          <cell r="C38">
            <v>5</v>
          </cell>
          <cell r="D38">
            <v>4</v>
          </cell>
          <cell r="E38">
            <v>2288</v>
          </cell>
        </row>
        <row r="39">
          <cell r="A39">
            <v>38</v>
          </cell>
          <cell r="B39" t="str">
            <v>Northern Goldfields and Upper Flinders</v>
          </cell>
          <cell r="C39">
            <v>5</v>
          </cell>
          <cell r="D39">
            <v>52</v>
          </cell>
          <cell r="E39">
            <v>1470</v>
          </cell>
        </row>
        <row r="40">
          <cell r="A40">
            <v>39</v>
          </cell>
          <cell r="B40" t="str">
            <v>Northern Tropical Coast and Tablelands</v>
          </cell>
          <cell r="C40">
            <v>5</v>
          </cell>
          <cell r="D40">
            <v>4</v>
          </cell>
          <cell r="E40">
            <v>2211</v>
          </cell>
        </row>
        <row r="41">
          <cell r="A41">
            <v>41</v>
          </cell>
          <cell r="B41" t="str">
            <v>Herbert and Lower Burdekin</v>
          </cell>
          <cell r="C41">
            <v>5</v>
          </cell>
          <cell r="D41">
            <v>17</v>
          </cell>
          <cell r="E41">
            <v>2429</v>
          </cell>
        </row>
        <row r="42">
          <cell r="A42">
            <v>42</v>
          </cell>
          <cell r="B42" t="str">
            <v>Central Coast - Whitsundays</v>
          </cell>
          <cell r="C42">
            <v>5</v>
          </cell>
          <cell r="D42">
            <v>98</v>
          </cell>
          <cell r="E42">
            <v>1950</v>
          </cell>
        </row>
        <row r="43">
          <cell r="A43">
            <v>43</v>
          </cell>
          <cell r="B43" t="str">
            <v>Capricornia</v>
          </cell>
          <cell r="C43">
            <v>5</v>
          </cell>
          <cell r="D43">
            <v>140</v>
          </cell>
          <cell r="E43">
            <v>1424</v>
          </cell>
        </row>
        <row r="44">
          <cell r="A44">
            <v>44</v>
          </cell>
          <cell r="B44" t="str">
            <v>Central Highlands - Coalfields</v>
          </cell>
          <cell r="C44">
            <v>5</v>
          </cell>
          <cell r="D44">
            <v>207</v>
          </cell>
          <cell r="E44">
            <v>1143</v>
          </cell>
        </row>
        <row r="45">
          <cell r="A45">
            <v>45</v>
          </cell>
          <cell r="B45" t="str">
            <v>Central West</v>
          </cell>
          <cell r="C45">
            <v>5</v>
          </cell>
          <cell r="D45">
            <v>255</v>
          </cell>
          <cell r="E45">
            <v>1024</v>
          </cell>
        </row>
        <row r="46">
          <cell r="A46">
            <v>46</v>
          </cell>
          <cell r="B46" t="str">
            <v>Northwest</v>
          </cell>
          <cell r="C46">
            <v>5</v>
          </cell>
          <cell r="D46">
            <v>137</v>
          </cell>
          <cell r="E46">
            <v>955</v>
          </cell>
        </row>
        <row r="47">
          <cell r="A47">
            <v>47</v>
          </cell>
          <cell r="B47" t="str">
            <v>Channel Country</v>
          </cell>
          <cell r="C47">
            <v>5</v>
          </cell>
          <cell r="D47">
            <v>380</v>
          </cell>
          <cell r="E47">
            <v>820</v>
          </cell>
        </row>
        <row r="48">
          <cell r="A48">
            <v>48</v>
          </cell>
          <cell r="B48" t="str">
            <v>Maranoa and Warrego</v>
          </cell>
          <cell r="C48">
            <v>5</v>
          </cell>
          <cell r="D48">
            <v>603</v>
          </cell>
          <cell r="E48">
            <v>844</v>
          </cell>
        </row>
        <row r="49">
          <cell r="A49">
            <v>49</v>
          </cell>
          <cell r="B49" t="str">
            <v>Darling Downs and Granite Belt</v>
          </cell>
          <cell r="C49">
            <v>5</v>
          </cell>
          <cell r="D49">
            <v>660</v>
          </cell>
          <cell r="E49">
            <v>876</v>
          </cell>
        </row>
        <row r="50">
          <cell r="A50">
            <v>50</v>
          </cell>
          <cell r="B50" t="str">
            <v>Wide Bay and Burnett</v>
          </cell>
          <cell r="C50">
            <v>5</v>
          </cell>
          <cell r="D50">
            <v>229</v>
          </cell>
          <cell r="E50">
            <v>1375</v>
          </cell>
        </row>
        <row r="51">
          <cell r="A51">
            <v>51</v>
          </cell>
          <cell r="B51" t="str">
            <v>Southeast Coast</v>
          </cell>
          <cell r="C51">
            <v>5</v>
          </cell>
          <cell r="D51">
            <v>325</v>
          </cell>
          <cell r="E51">
            <v>1043</v>
          </cell>
        </row>
        <row r="52">
          <cell r="A52">
            <v>52</v>
          </cell>
          <cell r="B52" t="str">
            <v>Upper Western</v>
          </cell>
          <cell r="C52">
            <v>6</v>
          </cell>
          <cell r="D52">
            <v>813</v>
          </cell>
          <cell r="E52">
            <v>523</v>
          </cell>
        </row>
        <row r="53">
          <cell r="A53">
            <v>53</v>
          </cell>
          <cell r="B53" t="str">
            <v>Lower Western</v>
          </cell>
          <cell r="C53">
            <v>6</v>
          </cell>
          <cell r="D53">
            <v>1112</v>
          </cell>
          <cell r="E53">
            <v>230</v>
          </cell>
        </row>
        <row r="54">
          <cell r="A54">
            <v>54</v>
          </cell>
          <cell r="B54" t="str">
            <v>Riverina</v>
          </cell>
          <cell r="C54">
            <v>6</v>
          </cell>
          <cell r="D54">
            <v>1330</v>
          </cell>
          <cell r="E54">
            <v>358</v>
          </cell>
        </row>
        <row r="55">
          <cell r="A55">
            <v>55</v>
          </cell>
          <cell r="B55" t="str">
            <v>North West Slopes and Plains</v>
          </cell>
          <cell r="C55">
            <v>6</v>
          </cell>
          <cell r="D55">
            <v>944</v>
          </cell>
          <cell r="E55">
            <v>470</v>
          </cell>
        </row>
        <row r="56">
          <cell r="A56">
            <v>56</v>
          </cell>
          <cell r="B56" t="str">
            <v>Central West Slopes and Plains</v>
          </cell>
          <cell r="C56">
            <v>6</v>
          </cell>
          <cell r="D56">
            <v>1164</v>
          </cell>
          <cell r="E56">
            <v>283</v>
          </cell>
        </row>
        <row r="57">
          <cell r="A57">
            <v>57</v>
          </cell>
          <cell r="B57" t="str">
            <v>South West Slopes</v>
          </cell>
          <cell r="C57">
            <v>6</v>
          </cell>
          <cell r="D57">
            <v>1608</v>
          </cell>
          <cell r="E57">
            <v>219</v>
          </cell>
        </row>
        <row r="58">
          <cell r="A58">
            <v>58</v>
          </cell>
          <cell r="B58" t="str">
            <v>Northern Rivers</v>
          </cell>
          <cell r="C58">
            <v>6</v>
          </cell>
          <cell r="D58">
            <v>401</v>
          </cell>
          <cell r="E58">
            <v>1122</v>
          </cell>
        </row>
        <row r="59">
          <cell r="A59">
            <v>59</v>
          </cell>
          <cell r="B59" t="str">
            <v>Northern Tablelands</v>
          </cell>
          <cell r="C59">
            <v>6</v>
          </cell>
          <cell r="D59">
            <v>1769</v>
          </cell>
          <cell r="E59">
            <v>206</v>
          </cell>
        </row>
        <row r="60">
          <cell r="A60">
            <v>60</v>
          </cell>
          <cell r="B60" t="str">
            <v>Mid-North Coast</v>
          </cell>
          <cell r="C60">
            <v>6</v>
          </cell>
          <cell r="D60">
            <v>596</v>
          </cell>
          <cell r="E60">
            <v>853</v>
          </cell>
        </row>
        <row r="61">
          <cell r="A61">
            <v>61</v>
          </cell>
          <cell r="B61" t="str">
            <v>Hunter</v>
          </cell>
          <cell r="C61">
            <v>6</v>
          </cell>
          <cell r="D61">
            <v>616</v>
          </cell>
          <cell r="E61">
            <v>653</v>
          </cell>
        </row>
        <row r="62">
          <cell r="A62">
            <v>62</v>
          </cell>
          <cell r="B62" t="str">
            <v>Central Tablelands</v>
          </cell>
          <cell r="C62">
            <v>6</v>
          </cell>
          <cell r="D62">
            <v>2023</v>
          </cell>
          <cell r="E62">
            <v>89</v>
          </cell>
        </row>
        <row r="63">
          <cell r="A63">
            <v>63</v>
          </cell>
          <cell r="B63" t="str">
            <v>Metropolitan</v>
          </cell>
          <cell r="C63">
            <v>6</v>
          </cell>
          <cell r="D63">
            <v>642</v>
          </cell>
          <cell r="E63">
            <v>541</v>
          </cell>
        </row>
        <row r="64">
          <cell r="A64">
            <v>64</v>
          </cell>
          <cell r="B64" t="str">
            <v>Southern Tablelands</v>
          </cell>
          <cell r="C64">
            <v>6</v>
          </cell>
          <cell r="D64">
            <v>2186</v>
          </cell>
          <cell r="E64">
            <v>80</v>
          </cell>
        </row>
        <row r="65">
          <cell r="A65">
            <v>65</v>
          </cell>
          <cell r="B65" t="str">
            <v>South Coast &amp; Illawarra</v>
          </cell>
          <cell r="C65">
            <v>6</v>
          </cell>
          <cell r="D65">
            <v>690</v>
          </cell>
          <cell r="E65">
            <v>577</v>
          </cell>
        </row>
        <row r="66">
          <cell r="A66">
            <v>66</v>
          </cell>
          <cell r="B66" t="str">
            <v>Darwin - Daly</v>
          </cell>
          <cell r="C66">
            <v>8</v>
          </cell>
          <cell r="D66">
            <v>0</v>
          </cell>
          <cell r="E66">
            <v>2895</v>
          </cell>
        </row>
        <row r="67">
          <cell r="A67">
            <v>67</v>
          </cell>
          <cell r="B67" t="str">
            <v>Arnhem</v>
          </cell>
          <cell r="C67">
            <v>8</v>
          </cell>
          <cell r="D67">
            <v>0</v>
          </cell>
          <cell r="E67">
            <v>3344</v>
          </cell>
        </row>
        <row r="68">
          <cell r="A68">
            <v>68</v>
          </cell>
          <cell r="B68" t="str">
            <v>Roper - McArthur</v>
          </cell>
          <cell r="C68">
            <v>8</v>
          </cell>
          <cell r="D68">
            <v>10</v>
          </cell>
          <cell r="E68">
            <v>2165</v>
          </cell>
        </row>
        <row r="69">
          <cell r="A69">
            <v>69</v>
          </cell>
          <cell r="B69" t="str">
            <v>Victoria</v>
          </cell>
          <cell r="C69">
            <v>8</v>
          </cell>
          <cell r="D69">
            <v>1</v>
          </cell>
          <cell r="E69">
            <v>2369</v>
          </cell>
        </row>
        <row r="70">
          <cell r="A70">
            <v>70</v>
          </cell>
          <cell r="B70" t="str">
            <v>Barkly</v>
          </cell>
          <cell r="C70">
            <v>8</v>
          </cell>
          <cell r="D70">
            <v>79</v>
          </cell>
          <cell r="E70">
            <v>958</v>
          </cell>
        </row>
        <row r="71">
          <cell r="A71">
            <v>71</v>
          </cell>
          <cell r="B71" t="str">
            <v>Alice Springs</v>
          </cell>
          <cell r="C71">
            <v>8</v>
          </cell>
          <cell r="D71">
            <v>660</v>
          </cell>
          <cell r="E71">
            <v>379</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fo"/>
      <sheetName val="Area+Hrs+Comps"/>
      <sheetName val="Premises+Tenancies"/>
      <sheetName val="Number of Computers"/>
      <sheetName val="Elec"/>
      <sheetName val="Gas"/>
      <sheetName val="Diesel+Coal"/>
      <sheetName val="Questions"/>
      <sheetName val="calc_coefficients"/>
      <sheetName val="Climate_pcode_xref"/>
      <sheetName val="Climate_zones"/>
      <sheetName val="Error"/>
      <sheetName val="Rating Results"/>
      <sheetName val="Certificate Info"/>
      <sheetName val="E+G Calcs"/>
      <sheetName val="Star"/>
      <sheetName val="NGA_factors"/>
      <sheetName val="NGA_factors FY2016"/>
      <sheetName val="States"/>
      <sheetName val="Conversion factors"/>
    </sheetNames>
    <sheetDataSet>
      <sheetData sheetId="0">
        <row r="21">
          <cell r="E21">
            <v>0</v>
          </cell>
        </row>
      </sheetData>
      <sheetData sheetId="1">
        <row r="12">
          <cell r="E12" t="str">
            <v>Yes</v>
          </cell>
        </row>
      </sheetData>
      <sheetData sheetId="2">
        <row r="5">
          <cell r="AO5">
            <v>2522.8345559376717</v>
          </cell>
        </row>
        <row r="7">
          <cell r="O7" t="str">
            <v>Rated Area (m2)</v>
          </cell>
          <cell r="AE7" t="str">
            <v>Hours X Area (BB)</v>
          </cell>
          <cell r="AO7" t="str">
            <v>Area Error</v>
          </cell>
        </row>
        <row r="8">
          <cell r="O8">
            <v>1363.9967671232878</v>
          </cell>
          <cell r="AE8">
            <v>72496.80084931507</v>
          </cell>
          <cell r="AO8">
            <v>0</v>
          </cell>
        </row>
        <row r="9">
          <cell r="O9">
            <v>1363.9967671232878</v>
          </cell>
          <cell r="AE9">
            <v>73005.504561643844</v>
          </cell>
          <cell r="AO9">
            <v>0</v>
          </cell>
        </row>
        <row r="10">
          <cell r="O10">
            <v>1363.9967671232878</v>
          </cell>
          <cell r="AE10">
            <v>72392.451369863018</v>
          </cell>
          <cell r="AO10">
            <v>0</v>
          </cell>
        </row>
        <row r="11">
          <cell r="O11">
            <v>1363.9967671232878</v>
          </cell>
          <cell r="AE11">
            <v>72548.975589041103</v>
          </cell>
          <cell r="AO11">
            <v>0</v>
          </cell>
        </row>
        <row r="12">
          <cell r="O12">
            <v>1363.9967671232878</v>
          </cell>
          <cell r="AE12">
            <v>73775.081972602755</v>
          </cell>
          <cell r="AO12">
            <v>0</v>
          </cell>
        </row>
        <row r="13">
          <cell r="O13">
            <v>1363.9967671232878</v>
          </cell>
          <cell r="AE13">
            <v>72222.883465753432</v>
          </cell>
          <cell r="AO13">
            <v>0</v>
          </cell>
        </row>
        <row r="14">
          <cell r="O14">
            <v>1363.9967671232878</v>
          </cell>
          <cell r="AE14">
            <v>71609.830273972606</v>
          </cell>
          <cell r="AO14">
            <v>0</v>
          </cell>
        </row>
        <row r="15">
          <cell r="O15">
            <v>1363.9967671232878</v>
          </cell>
          <cell r="AE15">
            <v>72112.012143835629</v>
          </cell>
          <cell r="AO15">
            <v>0</v>
          </cell>
        </row>
        <row r="16">
          <cell r="O16">
            <v>1363.9967671232878</v>
          </cell>
          <cell r="AE16">
            <v>72548.975589041103</v>
          </cell>
          <cell r="AO16">
            <v>0</v>
          </cell>
        </row>
        <row r="17">
          <cell r="O17">
            <v>1363.9967671232878</v>
          </cell>
          <cell r="AE17">
            <v>71609.830273972606</v>
          </cell>
          <cell r="AO17">
            <v>0</v>
          </cell>
        </row>
        <row r="18">
          <cell r="O18">
            <v>1059.4947945205479</v>
          </cell>
          <cell r="AE18">
            <v>56596.127671232876</v>
          </cell>
          <cell r="AO18">
            <v>0</v>
          </cell>
        </row>
        <row r="19">
          <cell r="O19">
            <v>304.53205479452055</v>
          </cell>
          <cell r="AE19">
            <v>15987.932876712328</v>
          </cell>
          <cell r="AO19">
            <v>0</v>
          </cell>
        </row>
        <row r="20">
          <cell r="O20">
            <v>1430.5084931506849</v>
          </cell>
          <cell r="AE20">
            <v>72469.325753424651</v>
          </cell>
          <cell r="AO20">
            <v>0</v>
          </cell>
        </row>
        <row r="21">
          <cell r="O21">
            <v>1430.5084931506849</v>
          </cell>
          <cell r="AE21">
            <v>82045.133972602736</v>
          </cell>
          <cell r="AO21">
            <v>0</v>
          </cell>
        </row>
        <row r="22">
          <cell r="O22">
            <v>1430.5084931506849</v>
          </cell>
          <cell r="AE22">
            <v>77612.902739726022</v>
          </cell>
          <cell r="AO22">
            <v>0</v>
          </cell>
        </row>
        <row r="23">
          <cell r="O23">
            <v>1430.5084931506849</v>
          </cell>
          <cell r="AE23">
            <v>77038.354246575342</v>
          </cell>
          <cell r="AO23">
            <v>0</v>
          </cell>
        </row>
        <row r="24">
          <cell r="O24">
            <v>1430.5084931506849</v>
          </cell>
          <cell r="AE24">
            <v>72113.652876712324</v>
          </cell>
          <cell r="AO24">
            <v>0</v>
          </cell>
        </row>
        <row r="25">
          <cell r="O25">
            <v>1431.210410958904</v>
          </cell>
          <cell r="AE25">
            <v>86095.518082191775</v>
          </cell>
          <cell r="AO25">
            <v>0</v>
          </cell>
        </row>
        <row r="26">
          <cell r="O26">
            <v>1431.210410958904</v>
          </cell>
          <cell r="AE26">
            <v>72532.257671232874</v>
          </cell>
          <cell r="AO26">
            <v>0</v>
          </cell>
        </row>
        <row r="27">
          <cell r="O27">
            <v>1431.210410958904</v>
          </cell>
          <cell r="AE27">
            <v>97701.617808219162</v>
          </cell>
          <cell r="AO27">
            <v>0</v>
          </cell>
        </row>
        <row r="28">
          <cell r="O28">
            <v>1446.9534246575342</v>
          </cell>
          <cell r="AE28">
            <v>82780.758904109593</v>
          </cell>
          <cell r="AO28">
            <v>0</v>
          </cell>
        </row>
        <row r="29">
          <cell r="O29">
            <v>954.60821917808221</v>
          </cell>
          <cell r="AE29">
            <v>47757.797260273976</v>
          </cell>
          <cell r="AO29">
            <v>0</v>
          </cell>
        </row>
        <row r="30">
          <cell r="O30">
            <v>421.15068493150687</v>
          </cell>
          <cell r="AE30">
            <v>21911.342465753427</v>
          </cell>
          <cell r="AO30">
            <v>0</v>
          </cell>
        </row>
        <row r="31">
          <cell r="O31">
            <v>1432.9150684931508</v>
          </cell>
          <cell r="AE31">
            <v>75228.04109589041</v>
          </cell>
          <cell r="AO31">
            <v>0</v>
          </cell>
        </row>
        <row r="32">
          <cell r="O32">
            <v>846.31232876712329</v>
          </cell>
          <cell r="AE32">
            <v>44444.115068493149</v>
          </cell>
          <cell r="AO32">
            <v>0</v>
          </cell>
        </row>
        <row r="33">
          <cell r="O33">
            <v>478.30684931506852</v>
          </cell>
          <cell r="AE33">
            <v>23997.673972602741</v>
          </cell>
          <cell r="AO33">
            <v>0</v>
          </cell>
        </row>
        <row r="34">
          <cell r="O34">
            <v>1464</v>
          </cell>
          <cell r="AE34">
            <v>74026</v>
          </cell>
          <cell r="AO34">
            <v>0</v>
          </cell>
        </row>
        <row r="35">
          <cell r="O35">
            <v>1461.9945205479453</v>
          </cell>
          <cell r="AE35">
            <v>75392.580821917814</v>
          </cell>
          <cell r="AO35">
            <v>0</v>
          </cell>
        </row>
        <row r="36">
          <cell r="O36">
            <v>1460.9917808219177</v>
          </cell>
          <cell r="AE36">
            <v>74558.482191780815</v>
          </cell>
          <cell r="AO36">
            <v>0</v>
          </cell>
        </row>
        <row r="37">
          <cell r="O37">
            <v>582.09041095890416</v>
          </cell>
          <cell r="AE37">
            <v>30559.746575342469</v>
          </cell>
          <cell r="AO37">
            <v>0</v>
          </cell>
        </row>
        <row r="38">
          <cell r="O38">
            <v>878.90136986301366</v>
          </cell>
          <cell r="AE38">
            <v>44012.306849315064</v>
          </cell>
          <cell r="AO38">
            <v>0</v>
          </cell>
        </row>
        <row r="39">
          <cell r="O39">
            <v>1460.9917808219177</v>
          </cell>
          <cell r="AE39">
            <v>73901.834246575338</v>
          </cell>
          <cell r="AO39">
            <v>0</v>
          </cell>
        </row>
        <row r="40">
          <cell r="O40">
            <v>1459.9890410958903</v>
          </cell>
          <cell r="AE40">
            <v>77523.024657534246</v>
          </cell>
          <cell r="AO40">
            <v>0</v>
          </cell>
        </row>
        <row r="41">
          <cell r="O41">
            <v>302.82739726027398</v>
          </cell>
          <cell r="AE41">
            <v>15141.369863013699</v>
          </cell>
          <cell r="AO41">
            <v>0</v>
          </cell>
        </row>
        <row r="42">
          <cell r="O42">
            <v>212.58082191780821</v>
          </cell>
          <cell r="AE42">
            <v>10629.04109589041</v>
          </cell>
          <cell r="AO42">
            <v>0</v>
          </cell>
        </row>
        <row r="43">
          <cell r="O43">
            <v>0</v>
          </cell>
          <cell r="AE43">
            <v>0</v>
          </cell>
          <cell r="AO43">
            <v>0</v>
          </cell>
        </row>
        <row r="44">
          <cell r="O44">
            <v>0</v>
          </cell>
          <cell r="AE44">
            <v>0</v>
          </cell>
          <cell r="AO44">
            <v>0</v>
          </cell>
        </row>
        <row r="45">
          <cell r="O45">
            <v>0</v>
          </cell>
          <cell r="AE45">
            <v>0</v>
          </cell>
          <cell r="AO45">
            <v>0</v>
          </cell>
        </row>
        <row r="46">
          <cell r="O46">
            <v>0</v>
          </cell>
          <cell r="AE46">
            <v>0</v>
          </cell>
          <cell r="AO46">
            <v>0</v>
          </cell>
        </row>
        <row r="47">
          <cell r="O47">
            <v>0</v>
          </cell>
          <cell r="AE47">
            <v>0</v>
          </cell>
          <cell r="AO47">
            <v>0</v>
          </cell>
        </row>
        <row r="48">
          <cell r="O48">
            <v>0</v>
          </cell>
          <cell r="AE48">
            <v>0</v>
          </cell>
          <cell r="AO48">
            <v>0</v>
          </cell>
        </row>
        <row r="49">
          <cell r="O49">
            <v>0</v>
          </cell>
          <cell r="AE49">
            <v>0</v>
          </cell>
          <cell r="AO49">
            <v>0</v>
          </cell>
        </row>
        <row r="50">
          <cell r="O50">
            <v>0</v>
          </cell>
          <cell r="AE50">
            <v>0</v>
          </cell>
          <cell r="AO50">
            <v>0</v>
          </cell>
        </row>
        <row r="51">
          <cell r="O51">
            <v>0</v>
          </cell>
          <cell r="AE51">
            <v>0</v>
          </cell>
          <cell r="AO51">
            <v>0</v>
          </cell>
        </row>
        <row r="52">
          <cell r="O52">
            <v>0</v>
          </cell>
          <cell r="AE52">
            <v>0</v>
          </cell>
          <cell r="AO52">
            <v>0</v>
          </cell>
        </row>
        <row r="53">
          <cell r="O53">
            <v>0</v>
          </cell>
          <cell r="AE53">
            <v>0</v>
          </cell>
          <cell r="AO53">
            <v>0</v>
          </cell>
        </row>
        <row r="54">
          <cell r="O54">
            <v>0</v>
          </cell>
          <cell r="AE54">
            <v>0</v>
          </cell>
          <cell r="AO54">
            <v>0</v>
          </cell>
        </row>
        <row r="55">
          <cell r="O55">
            <v>0</v>
          </cell>
          <cell r="AE55">
            <v>0</v>
          </cell>
          <cell r="AO55">
            <v>0</v>
          </cell>
        </row>
        <row r="56">
          <cell r="O56">
            <v>0</v>
          </cell>
          <cell r="AE56">
            <v>0</v>
          </cell>
          <cell r="AO56">
            <v>0</v>
          </cell>
        </row>
        <row r="57">
          <cell r="O57">
            <v>0</v>
          </cell>
          <cell r="AE57">
            <v>0</v>
          </cell>
          <cell r="AO57">
            <v>0</v>
          </cell>
        </row>
        <row r="58">
          <cell r="O58">
            <v>0</v>
          </cell>
          <cell r="AE58">
            <v>0</v>
          </cell>
          <cell r="AO58">
            <v>0</v>
          </cell>
        </row>
        <row r="59">
          <cell r="O59">
            <v>0</v>
          </cell>
          <cell r="AE59">
            <v>0</v>
          </cell>
          <cell r="AO59">
            <v>0</v>
          </cell>
        </row>
        <row r="60">
          <cell r="O60">
            <v>0</v>
          </cell>
          <cell r="AE60">
            <v>0</v>
          </cell>
          <cell r="AO60">
            <v>0</v>
          </cell>
        </row>
        <row r="61">
          <cell r="O61">
            <v>0</v>
          </cell>
          <cell r="AE61">
            <v>0</v>
          </cell>
          <cell r="AO61">
            <v>0</v>
          </cell>
        </row>
        <row r="62">
          <cell r="O62">
            <v>0</v>
          </cell>
          <cell r="AE62">
            <v>0</v>
          </cell>
          <cell r="AO62">
            <v>0</v>
          </cell>
        </row>
        <row r="63">
          <cell r="O63">
            <v>0</v>
          </cell>
          <cell r="AE63">
            <v>0</v>
          </cell>
          <cell r="AO63">
            <v>0</v>
          </cell>
        </row>
        <row r="64">
          <cell r="O64">
            <v>0</v>
          </cell>
          <cell r="AE64">
            <v>0</v>
          </cell>
          <cell r="AO64">
            <v>0</v>
          </cell>
        </row>
        <row r="65">
          <cell r="O65">
            <v>0</v>
          </cell>
          <cell r="AE65">
            <v>0</v>
          </cell>
          <cell r="AO65">
            <v>0</v>
          </cell>
        </row>
        <row r="66">
          <cell r="O66">
            <v>0</v>
          </cell>
          <cell r="AE66">
            <v>0</v>
          </cell>
          <cell r="AO66">
            <v>0</v>
          </cell>
        </row>
        <row r="67">
          <cell r="O67">
            <v>0</v>
          </cell>
          <cell r="AE67">
            <v>0</v>
          </cell>
          <cell r="AO67">
            <v>0</v>
          </cell>
        </row>
        <row r="68">
          <cell r="O68">
            <v>0</v>
          </cell>
          <cell r="AE68">
            <v>0</v>
          </cell>
          <cell r="AO68">
            <v>0</v>
          </cell>
        </row>
        <row r="69">
          <cell r="O69">
            <v>0</v>
          </cell>
          <cell r="AE69">
            <v>0</v>
          </cell>
          <cell r="AO69">
            <v>0</v>
          </cell>
        </row>
        <row r="70">
          <cell r="O70">
            <v>0</v>
          </cell>
          <cell r="AE70">
            <v>0</v>
          </cell>
          <cell r="AO70">
            <v>0</v>
          </cell>
        </row>
        <row r="71">
          <cell r="O71">
            <v>0</v>
          </cell>
          <cell r="AE71">
            <v>0</v>
          </cell>
          <cell r="AO71">
            <v>0</v>
          </cell>
        </row>
        <row r="72">
          <cell r="O72">
            <v>0</v>
          </cell>
          <cell r="AE72">
            <v>0</v>
          </cell>
          <cell r="AO72">
            <v>0</v>
          </cell>
        </row>
        <row r="73">
          <cell r="O73">
            <v>0</v>
          </cell>
          <cell r="AE73">
            <v>0</v>
          </cell>
          <cell r="AO73">
            <v>0</v>
          </cell>
        </row>
        <row r="74">
          <cell r="O74">
            <v>0</v>
          </cell>
          <cell r="AE74">
            <v>0</v>
          </cell>
          <cell r="AO74">
            <v>0</v>
          </cell>
        </row>
        <row r="75">
          <cell r="O75">
            <v>0</v>
          </cell>
          <cell r="AE75">
            <v>0</v>
          </cell>
          <cell r="AO75">
            <v>0</v>
          </cell>
        </row>
        <row r="76">
          <cell r="O76">
            <v>0</v>
          </cell>
          <cell r="AE76">
            <v>0</v>
          </cell>
          <cell r="AO76">
            <v>0</v>
          </cell>
        </row>
        <row r="77">
          <cell r="O77">
            <v>0</v>
          </cell>
          <cell r="AE77">
            <v>0</v>
          </cell>
          <cell r="AO77">
            <v>0</v>
          </cell>
        </row>
        <row r="78">
          <cell r="O78">
            <v>0</v>
          </cell>
          <cell r="AE78">
            <v>0</v>
          </cell>
          <cell r="AO78">
            <v>0</v>
          </cell>
        </row>
        <row r="79">
          <cell r="O79">
            <v>0</v>
          </cell>
          <cell r="AE79">
            <v>0</v>
          </cell>
          <cell r="AO79">
            <v>0</v>
          </cell>
        </row>
        <row r="80">
          <cell r="O80">
            <v>0</v>
          </cell>
          <cell r="AE80">
            <v>0</v>
          </cell>
          <cell r="AO80">
            <v>0</v>
          </cell>
        </row>
        <row r="81">
          <cell r="O81">
            <v>0</v>
          </cell>
          <cell r="AE81">
            <v>0</v>
          </cell>
          <cell r="AO81">
            <v>0</v>
          </cell>
        </row>
        <row r="82">
          <cell r="O82">
            <v>0</v>
          </cell>
          <cell r="AE82">
            <v>0</v>
          </cell>
          <cell r="AO82">
            <v>0</v>
          </cell>
        </row>
        <row r="83">
          <cell r="O83">
            <v>0</v>
          </cell>
          <cell r="AE83">
            <v>0</v>
          </cell>
          <cell r="AO83">
            <v>0</v>
          </cell>
        </row>
        <row r="84">
          <cell r="O84">
            <v>0</v>
          </cell>
          <cell r="AE84">
            <v>0</v>
          </cell>
          <cell r="AO84">
            <v>0</v>
          </cell>
        </row>
        <row r="85">
          <cell r="O85">
            <v>0</v>
          </cell>
          <cell r="AE85">
            <v>0</v>
          </cell>
          <cell r="AO85">
            <v>0</v>
          </cell>
        </row>
        <row r="86">
          <cell r="O86">
            <v>0</v>
          </cell>
          <cell r="AE86">
            <v>0</v>
          </cell>
          <cell r="AO86">
            <v>0</v>
          </cell>
        </row>
        <row r="87">
          <cell r="O87">
            <v>0</v>
          </cell>
          <cell r="AE87">
            <v>0</v>
          </cell>
          <cell r="AO87">
            <v>0</v>
          </cell>
        </row>
        <row r="88">
          <cell r="O88">
            <v>0</v>
          </cell>
          <cell r="AE88">
            <v>0</v>
          </cell>
          <cell r="AO88">
            <v>0</v>
          </cell>
        </row>
        <row r="89">
          <cell r="O89">
            <v>0</v>
          </cell>
          <cell r="AE89">
            <v>0</v>
          </cell>
          <cell r="AO89">
            <v>0</v>
          </cell>
        </row>
        <row r="90">
          <cell r="O90">
            <v>0</v>
          </cell>
          <cell r="AE90">
            <v>0</v>
          </cell>
          <cell r="AO90">
            <v>0</v>
          </cell>
        </row>
        <row r="91">
          <cell r="O91">
            <v>0</v>
          </cell>
          <cell r="AE91">
            <v>0</v>
          </cell>
          <cell r="AO91">
            <v>0</v>
          </cell>
        </row>
        <row r="92">
          <cell r="O92">
            <v>0</v>
          </cell>
          <cell r="AE92">
            <v>0</v>
          </cell>
          <cell r="AO92">
            <v>0</v>
          </cell>
        </row>
        <row r="93">
          <cell r="O93">
            <v>0</v>
          </cell>
          <cell r="AE93">
            <v>0</v>
          </cell>
          <cell r="AO93">
            <v>0</v>
          </cell>
        </row>
        <row r="94">
          <cell r="O94">
            <v>0</v>
          </cell>
          <cell r="AE94">
            <v>0</v>
          </cell>
          <cell r="AO94">
            <v>0</v>
          </cell>
        </row>
        <row r="95">
          <cell r="O95">
            <v>0</v>
          </cell>
          <cell r="AE95">
            <v>0</v>
          </cell>
          <cell r="AO95">
            <v>0</v>
          </cell>
        </row>
        <row r="96">
          <cell r="O96">
            <v>0</v>
          </cell>
          <cell r="AE96">
            <v>0</v>
          </cell>
          <cell r="AO96">
            <v>0</v>
          </cell>
        </row>
        <row r="97">
          <cell r="O97">
            <v>0</v>
          </cell>
          <cell r="AE97">
            <v>0</v>
          </cell>
          <cell r="AO97">
            <v>0</v>
          </cell>
        </row>
        <row r="98">
          <cell r="O98">
            <v>0</v>
          </cell>
          <cell r="AE98">
            <v>0</v>
          </cell>
          <cell r="AO98">
            <v>0</v>
          </cell>
        </row>
        <row r="99">
          <cell r="O99">
            <v>0</v>
          </cell>
          <cell r="AE99">
            <v>0</v>
          </cell>
          <cell r="AO99">
            <v>0</v>
          </cell>
        </row>
        <row r="100">
          <cell r="O100">
            <v>0</v>
          </cell>
          <cell r="AE100">
            <v>0</v>
          </cell>
          <cell r="AO100">
            <v>0</v>
          </cell>
        </row>
        <row r="101">
          <cell r="O101">
            <v>0</v>
          </cell>
          <cell r="AE101">
            <v>0</v>
          </cell>
          <cell r="AO101">
            <v>0</v>
          </cell>
        </row>
        <row r="102">
          <cell r="O102">
            <v>0</v>
          </cell>
          <cell r="AE102">
            <v>0</v>
          </cell>
          <cell r="AO102">
            <v>0</v>
          </cell>
        </row>
        <row r="103">
          <cell r="O103">
            <v>0</v>
          </cell>
          <cell r="AE103">
            <v>0</v>
          </cell>
          <cell r="AO103">
            <v>0</v>
          </cell>
        </row>
        <row r="104">
          <cell r="O104">
            <v>0</v>
          </cell>
          <cell r="AE104">
            <v>0</v>
          </cell>
          <cell r="AO104">
            <v>0</v>
          </cell>
        </row>
        <row r="105">
          <cell r="O105">
            <v>0</v>
          </cell>
          <cell r="AE105">
            <v>0</v>
          </cell>
          <cell r="AO105">
            <v>0</v>
          </cell>
        </row>
        <row r="106">
          <cell r="O106">
            <v>0</v>
          </cell>
          <cell r="AE106">
            <v>0</v>
          </cell>
          <cell r="AO106">
            <v>0</v>
          </cell>
        </row>
        <row r="107">
          <cell r="O107">
            <v>0</v>
          </cell>
          <cell r="AE107">
            <v>0</v>
          </cell>
          <cell r="AO107">
            <v>0</v>
          </cell>
        </row>
        <row r="108">
          <cell r="O108">
            <v>0</v>
          </cell>
          <cell r="AE108">
            <v>0</v>
          </cell>
          <cell r="AO108">
            <v>0</v>
          </cell>
        </row>
        <row r="109">
          <cell r="O109">
            <v>0</v>
          </cell>
          <cell r="AE109">
            <v>0</v>
          </cell>
          <cell r="AO109">
            <v>0</v>
          </cell>
        </row>
        <row r="110">
          <cell r="O110">
            <v>0</v>
          </cell>
          <cell r="AE110">
            <v>0</v>
          </cell>
          <cell r="AO110">
            <v>0</v>
          </cell>
        </row>
        <row r="111">
          <cell r="O111">
            <v>0</v>
          </cell>
          <cell r="AE111">
            <v>0</v>
          </cell>
          <cell r="AO111">
            <v>0</v>
          </cell>
        </row>
        <row r="112">
          <cell r="O112">
            <v>0</v>
          </cell>
          <cell r="AE112">
            <v>0</v>
          </cell>
          <cell r="AO112">
            <v>0</v>
          </cell>
        </row>
        <row r="113">
          <cell r="O113">
            <v>0</v>
          </cell>
          <cell r="AE113">
            <v>0</v>
          </cell>
          <cell r="AO113">
            <v>0</v>
          </cell>
        </row>
        <row r="114">
          <cell r="O114">
            <v>0</v>
          </cell>
          <cell r="AE114">
            <v>0</v>
          </cell>
          <cell r="AO114">
            <v>0</v>
          </cell>
        </row>
        <row r="115">
          <cell r="O115">
            <v>0</v>
          </cell>
          <cell r="AE115">
            <v>0</v>
          </cell>
          <cell r="AO115">
            <v>0</v>
          </cell>
        </row>
        <row r="116">
          <cell r="O116">
            <v>0</v>
          </cell>
          <cell r="AE116">
            <v>0</v>
          </cell>
          <cell r="AO116">
            <v>0</v>
          </cell>
        </row>
        <row r="117">
          <cell r="O117">
            <v>0</v>
          </cell>
          <cell r="AE117">
            <v>0</v>
          </cell>
          <cell r="AO117">
            <v>0</v>
          </cell>
        </row>
        <row r="118">
          <cell r="O118">
            <v>0</v>
          </cell>
          <cell r="AE118">
            <v>0</v>
          </cell>
          <cell r="AO118">
            <v>0</v>
          </cell>
        </row>
        <row r="119">
          <cell r="O119">
            <v>0</v>
          </cell>
          <cell r="AE119">
            <v>0</v>
          </cell>
          <cell r="AO119">
            <v>0</v>
          </cell>
        </row>
        <row r="120">
          <cell r="O120">
            <v>0</v>
          </cell>
          <cell r="AE120">
            <v>0</v>
          </cell>
          <cell r="AO120">
            <v>0</v>
          </cell>
        </row>
        <row r="121">
          <cell r="O121">
            <v>0</v>
          </cell>
          <cell r="AE121">
            <v>0</v>
          </cell>
          <cell r="AO121">
            <v>0</v>
          </cell>
        </row>
        <row r="122">
          <cell r="O122">
            <v>0</v>
          </cell>
          <cell r="AE122">
            <v>0</v>
          </cell>
          <cell r="AO122">
            <v>0</v>
          </cell>
        </row>
        <row r="123">
          <cell r="O123">
            <v>0</v>
          </cell>
          <cell r="AE123">
            <v>0</v>
          </cell>
          <cell r="AO123">
            <v>0</v>
          </cell>
        </row>
        <row r="124">
          <cell r="O124">
            <v>0</v>
          </cell>
          <cell r="AE124">
            <v>0</v>
          </cell>
          <cell r="AO124">
            <v>0</v>
          </cell>
        </row>
        <row r="125">
          <cell r="O125">
            <v>0</v>
          </cell>
          <cell r="AE125">
            <v>0</v>
          </cell>
          <cell r="AO125">
            <v>0</v>
          </cell>
        </row>
        <row r="126">
          <cell r="O126">
            <v>0</v>
          </cell>
          <cell r="AE126">
            <v>0</v>
          </cell>
          <cell r="AO126">
            <v>0</v>
          </cell>
        </row>
        <row r="127">
          <cell r="O127">
            <v>0</v>
          </cell>
          <cell r="AE127">
            <v>0</v>
          </cell>
          <cell r="AO127">
            <v>0</v>
          </cell>
        </row>
        <row r="128">
          <cell r="O128">
            <v>0</v>
          </cell>
          <cell r="AE128">
            <v>0</v>
          </cell>
          <cell r="AO128">
            <v>0</v>
          </cell>
        </row>
        <row r="129">
          <cell r="O129">
            <v>0</v>
          </cell>
          <cell r="AE129">
            <v>0</v>
          </cell>
          <cell r="AO129">
            <v>0</v>
          </cell>
        </row>
        <row r="130">
          <cell r="O130">
            <v>0</v>
          </cell>
          <cell r="AE130">
            <v>0</v>
          </cell>
          <cell r="AO130">
            <v>0</v>
          </cell>
        </row>
        <row r="131">
          <cell r="O131">
            <v>0</v>
          </cell>
          <cell r="AE131">
            <v>0</v>
          </cell>
          <cell r="AO131">
            <v>0</v>
          </cell>
        </row>
        <row r="132">
          <cell r="O132">
            <v>0</v>
          </cell>
          <cell r="AE132">
            <v>0</v>
          </cell>
          <cell r="AO132">
            <v>0</v>
          </cell>
        </row>
        <row r="133">
          <cell r="O133">
            <v>0</v>
          </cell>
          <cell r="AE133">
            <v>0</v>
          </cell>
          <cell r="AO133">
            <v>0</v>
          </cell>
        </row>
        <row r="134">
          <cell r="O134">
            <v>0</v>
          </cell>
          <cell r="AE134">
            <v>0</v>
          </cell>
          <cell r="AO134">
            <v>0</v>
          </cell>
        </row>
        <row r="135">
          <cell r="O135">
            <v>0</v>
          </cell>
          <cell r="AE135">
            <v>0</v>
          </cell>
          <cell r="AO135">
            <v>0</v>
          </cell>
        </row>
        <row r="136">
          <cell r="O136">
            <v>0</v>
          </cell>
          <cell r="AE136">
            <v>0</v>
          </cell>
          <cell r="AO136">
            <v>0</v>
          </cell>
        </row>
        <row r="137">
          <cell r="O137">
            <v>0</v>
          </cell>
          <cell r="AE137">
            <v>0</v>
          </cell>
          <cell r="AO137">
            <v>0</v>
          </cell>
        </row>
        <row r="138">
          <cell r="O138">
            <v>0</v>
          </cell>
          <cell r="AE138">
            <v>0</v>
          </cell>
          <cell r="AO138">
            <v>0</v>
          </cell>
        </row>
        <row r="139">
          <cell r="O139">
            <v>0</v>
          </cell>
          <cell r="AE139">
            <v>0</v>
          </cell>
          <cell r="AO139">
            <v>0</v>
          </cell>
        </row>
        <row r="140">
          <cell r="O140">
            <v>0</v>
          </cell>
          <cell r="AE140">
            <v>0</v>
          </cell>
          <cell r="AO140">
            <v>0</v>
          </cell>
        </row>
        <row r="141">
          <cell r="O141">
            <v>0</v>
          </cell>
          <cell r="AE141">
            <v>0</v>
          </cell>
          <cell r="AO141">
            <v>0</v>
          </cell>
        </row>
        <row r="142">
          <cell r="O142">
            <v>0</v>
          </cell>
          <cell r="AE142">
            <v>0</v>
          </cell>
          <cell r="AO142">
            <v>0</v>
          </cell>
        </row>
        <row r="143">
          <cell r="O143">
            <v>0</v>
          </cell>
          <cell r="AE143">
            <v>0</v>
          </cell>
          <cell r="AO143">
            <v>0</v>
          </cell>
        </row>
        <row r="144">
          <cell r="O144">
            <v>0</v>
          </cell>
          <cell r="AE144">
            <v>0</v>
          </cell>
          <cell r="AO144">
            <v>0</v>
          </cell>
        </row>
        <row r="145">
          <cell r="O145">
            <v>0</v>
          </cell>
          <cell r="AE145">
            <v>0</v>
          </cell>
          <cell r="AO145">
            <v>0</v>
          </cell>
        </row>
        <row r="146">
          <cell r="O146">
            <v>0</v>
          </cell>
          <cell r="AE146">
            <v>0</v>
          </cell>
          <cell r="AO146">
            <v>0</v>
          </cell>
        </row>
        <row r="147">
          <cell r="O147">
            <v>0</v>
          </cell>
          <cell r="AE147">
            <v>0</v>
          </cell>
          <cell r="AO147">
            <v>0</v>
          </cell>
        </row>
        <row r="148">
          <cell r="O148">
            <v>0</v>
          </cell>
          <cell r="AE148">
            <v>0</v>
          </cell>
          <cell r="AO148">
            <v>0</v>
          </cell>
        </row>
        <row r="149">
          <cell r="O149">
            <v>0</v>
          </cell>
          <cell r="AE149">
            <v>0</v>
          </cell>
          <cell r="AO149">
            <v>0</v>
          </cell>
        </row>
        <row r="150">
          <cell r="O150">
            <v>0</v>
          </cell>
          <cell r="AE150">
            <v>0</v>
          </cell>
          <cell r="AO150">
            <v>0</v>
          </cell>
        </row>
        <row r="151">
          <cell r="O151">
            <v>0</v>
          </cell>
          <cell r="AE151">
            <v>0</v>
          </cell>
          <cell r="AO151">
            <v>0</v>
          </cell>
        </row>
        <row r="152">
          <cell r="O152">
            <v>0</v>
          </cell>
          <cell r="AE152">
            <v>0</v>
          </cell>
          <cell r="AO152">
            <v>0</v>
          </cell>
        </row>
        <row r="153">
          <cell r="O153">
            <v>0</v>
          </cell>
          <cell r="AE153">
            <v>0</v>
          </cell>
          <cell r="AO153">
            <v>0</v>
          </cell>
        </row>
        <row r="154">
          <cell r="O154">
            <v>0</v>
          </cell>
          <cell r="AE154">
            <v>0</v>
          </cell>
          <cell r="AO154">
            <v>0</v>
          </cell>
        </row>
        <row r="155">
          <cell r="O155">
            <v>0</v>
          </cell>
          <cell r="AE155">
            <v>0</v>
          </cell>
          <cell r="AO155">
            <v>0</v>
          </cell>
        </row>
        <row r="156">
          <cell r="O156">
            <v>0</v>
          </cell>
          <cell r="AE156">
            <v>0</v>
          </cell>
          <cell r="AO156">
            <v>0</v>
          </cell>
        </row>
        <row r="157">
          <cell r="O157">
            <v>0</v>
          </cell>
          <cell r="AE157">
            <v>0</v>
          </cell>
          <cell r="AO157">
            <v>0</v>
          </cell>
        </row>
        <row r="158">
          <cell r="O158">
            <v>0</v>
          </cell>
          <cell r="AE158">
            <v>0</v>
          </cell>
          <cell r="AO158">
            <v>0</v>
          </cell>
        </row>
        <row r="159">
          <cell r="O159">
            <v>0</v>
          </cell>
          <cell r="AE159">
            <v>0</v>
          </cell>
          <cell r="AO159">
            <v>0</v>
          </cell>
        </row>
        <row r="160">
          <cell r="O160">
            <v>0</v>
          </cell>
          <cell r="AE160">
            <v>0</v>
          </cell>
          <cell r="AO160">
            <v>0</v>
          </cell>
        </row>
        <row r="161">
          <cell r="O161">
            <v>0</v>
          </cell>
          <cell r="AE161">
            <v>0</v>
          </cell>
          <cell r="AO161">
            <v>0</v>
          </cell>
        </row>
        <row r="162">
          <cell r="O162">
            <v>0</v>
          </cell>
          <cell r="AE162">
            <v>0</v>
          </cell>
          <cell r="AO162">
            <v>0</v>
          </cell>
        </row>
        <row r="163">
          <cell r="O163">
            <v>0</v>
          </cell>
          <cell r="AE163">
            <v>0</v>
          </cell>
          <cell r="AO163">
            <v>0</v>
          </cell>
        </row>
        <row r="164">
          <cell r="O164">
            <v>0</v>
          </cell>
          <cell r="AE164">
            <v>0</v>
          </cell>
          <cell r="AO164">
            <v>0</v>
          </cell>
        </row>
        <row r="165">
          <cell r="O165">
            <v>0</v>
          </cell>
          <cell r="AE165">
            <v>0</v>
          </cell>
          <cell r="AO165">
            <v>0</v>
          </cell>
        </row>
        <row r="166">
          <cell r="O166">
            <v>0</v>
          </cell>
          <cell r="AE166">
            <v>0</v>
          </cell>
          <cell r="AO166">
            <v>0</v>
          </cell>
        </row>
        <row r="167">
          <cell r="O167">
            <v>0</v>
          </cell>
          <cell r="AE167">
            <v>0</v>
          </cell>
          <cell r="AO167">
            <v>0</v>
          </cell>
        </row>
        <row r="168">
          <cell r="O168">
            <v>0</v>
          </cell>
          <cell r="AE168">
            <v>0</v>
          </cell>
          <cell r="AO168">
            <v>0</v>
          </cell>
        </row>
        <row r="169">
          <cell r="O169">
            <v>0</v>
          </cell>
          <cell r="AE169">
            <v>0</v>
          </cell>
          <cell r="AO169">
            <v>0</v>
          </cell>
        </row>
        <row r="170">
          <cell r="O170">
            <v>0</v>
          </cell>
          <cell r="AE170">
            <v>0</v>
          </cell>
          <cell r="AO170">
            <v>0</v>
          </cell>
        </row>
        <row r="171">
          <cell r="O171">
            <v>0</v>
          </cell>
          <cell r="AE171">
            <v>0</v>
          </cell>
          <cell r="AO171">
            <v>0</v>
          </cell>
        </row>
        <row r="172">
          <cell r="O172">
            <v>0</v>
          </cell>
          <cell r="AE172">
            <v>0</v>
          </cell>
          <cell r="AO172">
            <v>0</v>
          </cell>
        </row>
        <row r="173">
          <cell r="O173">
            <v>0</v>
          </cell>
          <cell r="AE173">
            <v>0</v>
          </cell>
          <cell r="AO173">
            <v>0</v>
          </cell>
        </row>
        <row r="174">
          <cell r="O174">
            <v>0</v>
          </cell>
          <cell r="AE174">
            <v>0</v>
          </cell>
          <cell r="AO174">
            <v>0</v>
          </cell>
        </row>
        <row r="175">
          <cell r="O175">
            <v>0</v>
          </cell>
          <cell r="AE175">
            <v>0</v>
          </cell>
          <cell r="AO175">
            <v>0</v>
          </cell>
        </row>
        <row r="176">
          <cell r="O176">
            <v>0</v>
          </cell>
          <cell r="AE176">
            <v>0</v>
          </cell>
          <cell r="AO176">
            <v>0</v>
          </cell>
        </row>
        <row r="177">
          <cell r="O177">
            <v>0</v>
          </cell>
          <cell r="AE177">
            <v>0</v>
          </cell>
          <cell r="AO177">
            <v>0</v>
          </cell>
        </row>
        <row r="178">
          <cell r="O178">
            <v>0</v>
          </cell>
          <cell r="AE178">
            <v>0</v>
          </cell>
          <cell r="AO178">
            <v>0</v>
          </cell>
        </row>
        <row r="179">
          <cell r="O179">
            <v>0</v>
          </cell>
          <cell r="AE179">
            <v>0</v>
          </cell>
          <cell r="AO179">
            <v>0</v>
          </cell>
        </row>
        <row r="180">
          <cell r="O180">
            <v>0</v>
          </cell>
          <cell r="AE180">
            <v>0</v>
          </cell>
          <cell r="AO180">
            <v>0</v>
          </cell>
        </row>
        <row r="181">
          <cell r="O181">
            <v>0</v>
          </cell>
          <cell r="AE181">
            <v>0</v>
          </cell>
          <cell r="AO181">
            <v>0</v>
          </cell>
        </row>
        <row r="182">
          <cell r="O182">
            <v>0</v>
          </cell>
          <cell r="AE182">
            <v>0</v>
          </cell>
          <cell r="AO182">
            <v>0</v>
          </cell>
        </row>
        <row r="183">
          <cell r="O183">
            <v>0</v>
          </cell>
          <cell r="AE183">
            <v>0</v>
          </cell>
          <cell r="AO183">
            <v>0</v>
          </cell>
        </row>
        <row r="184">
          <cell r="O184">
            <v>0</v>
          </cell>
          <cell r="AE184">
            <v>0</v>
          </cell>
          <cell r="AO184">
            <v>0</v>
          </cell>
        </row>
        <row r="185">
          <cell r="O185">
            <v>0</v>
          </cell>
          <cell r="AE185">
            <v>0</v>
          </cell>
          <cell r="AO185">
            <v>0</v>
          </cell>
        </row>
        <row r="186">
          <cell r="O186">
            <v>0</v>
          </cell>
          <cell r="AE186">
            <v>0</v>
          </cell>
          <cell r="AO186">
            <v>0</v>
          </cell>
        </row>
        <row r="187">
          <cell r="O187">
            <v>0</v>
          </cell>
          <cell r="AE187">
            <v>0</v>
          </cell>
          <cell r="AO187">
            <v>0</v>
          </cell>
        </row>
        <row r="188">
          <cell r="O188">
            <v>0</v>
          </cell>
          <cell r="AE188">
            <v>0</v>
          </cell>
          <cell r="AO188">
            <v>0</v>
          </cell>
        </row>
        <row r="189">
          <cell r="O189">
            <v>0</v>
          </cell>
          <cell r="AE189">
            <v>0</v>
          </cell>
          <cell r="AO189">
            <v>0</v>
          </cell>
        </row>
        <row r="190">
          <cell r="O190">
            <v>0</v>
          </cell>
          <cell r="AE190">
            <v>0</v>
          </cell>
          <cell r="AO190">
            <v>0</v>
          </cell>
        </row>
        <row r="191">
          <cell r="O191">
            <v>0</v>
          </cell>
          <cell r="AE191">
            <v>0</v>
          </cell>
          <cell r="AO191">
            <v>0</v>
          </cell>
        </row>
        <row r="192">
          <cell r="O192">
            <v>0</v>
          </cell>
          <cell r="AE192">
            <v>0</v>
          </cell>
          <cell r="AO192">
            <v>0</v>
          </cell>
        </row>
        <row r="193">
          <cell r="O193">
            <v>0</v>
          </cell>
          <cell r="AE193">
            <v>0</v>
          </cell>
          <cell r="AO193">
            <v>0</v>
          </cell>
        </row>
        <row r="194">
          <cell r="O194">
            <v>0</v>
          </cell>
          <cell r="AE194">
            <v>0</v>
          </cell>
          <cell r="AO194">
            <v>0</v>
          </cell>
        </row>
        <row r="195">
          <cell r="O195">
            <v>0</v>
          </cell>
          <cell r="AE195">
            <v>0</v>
          </cell>
          <cell r="AO195">
            <v>0</v>
          </cell>
        </row>
        <row r="196">
          <cell r="O196">
            <v>0</v>
          </cell>
          <cell r="AE196">
            <v>0</v>
          </cell>
          <cell r="AO196">
            <v>0</v>
          </cell>
        </row>
        <row r="197">
          <cell r="O197">
            <v>0</v>
          </cell>
          <cell r="AE197">
            <v>0</v>
          </cell>
          <cell r="AO197">
            <v>0</v>
          </cell>
        </row>
        <row r="198">
          <cell r="O198">
            <v>0</v>
          </cell>
          <cell r="AE198">
            <v>0</v>
          </cell>
          <cell r="AO198">
            <v>0</v>
          </cell>
        </row>
        <row r="199">
          <cell r="O199">
            <v>0</v>
          </cell>
          <cell r="AE199">
            <v>0</v>
          </cell>
          <cell r="AO199">
            <v>0</v>
          </cell>
        </row>
        <row r="200">
          <cell r="O200">
            <v>0</v>
          </cell>
          <cell r="AE200">
            <v>0</v>
          </cell>
          <cell r="AO200">
            <v>0</v>
          </cell>
        </row>
        <row r="201">
          <cell r="O201">
            <v>0</v>
          </cell>
          <cell r="AE201">
            <v>0</v>
          </cell>
          <cell r="AO201">
            <v>0</v>
          </cell>
        </row>
        <row r="202">
          <cell r="O202">
            <v>0</v>
          </cell>
          <cell r="AE202">
            <v>0</v>
          </cell>
          <cell r="AO202">
            <v>0</v>
          </cell>
        </row>
        <row r="203">
          <cell r="O203">
            <v>0</v>
          </cell>
          <cell r="AE203">
            <v>0</v>
          </cell>
          <cell r="AO203">
            <v>0</v>
          </cell>
        </row>
        <row r="204">
          <cell r="O204">
            <v>0</v>
          </cell>
          <cell r="AE204">
            <v>0</v>
          </cell>
          <cell r="AO204">
            <v>0</v>
          </cell>
        </row>
        <row r="205">
          <cell r="O205">
            <v>0</v>
          </cell>
          <cell r="AE205">
            <v>0</v>
          </cell>
          <cell r="AO205">
            <v>0</v>
          </cell>
        </row>
        <row r="206">
          <cell r="O206">
            <v>0</v>
          </cell>
          <cell r="AE206">
            <v>0</v>
          </cell>
          <cell r="AO206">
            <v>0</v>
          </cell>
        </row>
        <row r="207">
          <cell r="O207">
            <v>0</v>
          </cell>
          <cell r="AE207">
            <v>0</v>
          </cell>
          <cell r="AO207">
            <v>0</v>
          </cell>
        </row>
        <row r="208">
          <cell r="O208">
            <v>0</v>
          </cell>
          <cell r="AE208">
            <v>0</v>
          </cell>
          <cell r="AO208">
            <v>0</v>
          </cell>
        </row>
        <row r="209">
          <cell r="O209">
            <v>0</v>
          </cell>
          <cell r="AE209">
            <v>0</v>
          </cell>
          <cell r="AO209">
            <v>0</v>
          </cell>
        </row>
        <row r="210">
          <cell r="O210">
            <v>0</v>
          </cell>
          <cell r="AE210">
            <v>0</v>
          </cell>
          <cell r="AO210">
            <v>0</v>
          </cell>
        </row>
        <row r="211">
          <cell r="O211">
            <v>0</v>
          </cell>
          <cell r="AE211">
            <v>0</v>
          </cell>
          <cell r="AO211">
            <v>0</v>
          </cell>
        </row>
        <row r="212">
          <cell r="O212">
            <v>0</v>
          </cell>
          <cell r="AE212">
            <v>0</v>
          </cell>
          <cell r="AO212">
            <v>0</v>
          </cell>
        </row>
        <row r="213">
          <cell r="O213">
            <v>0</v>
          </cell>
          <cell r="AE213">
            <v>0</v>
          </cell>
          <cell r="AO213">
            <v>0</v>
          </cell>
        </row>
        <row r="214">
          <cell r="O214">
            <v>0</v>
          </cell>
          <cell r="AE214">
            <v>0</v>
          </cell>
          <cell r="AO214">
            <v>0</v>
          </cell>
        </row>
        <row r="215">
          <cell r="O215">
            <v>0</v>
          </cell>
          <cell r="AE215">
            <v>0</v>
          </cell>
          <cell r="AO215">
            <v>0</v>
          </cell>
        </row>
        <row r="216">
          <cell r="O216">
            <v>0</v>
          </cell>
          <cell r="AE216">
            <v>0</v>
          </cell>
          <cell r="AO216">
            <v>0</v>
          </cell>
        </row>
        <row r="217">
          <cell r="O217">
            <v>0</v>
          </cell>
          <cell r="AE217">
            <v>0</v>
          </cell>
          <cell r="AO217">
            <v>0</v>
          </cell>
        </row>
        <row r="218">
          <cell r="O218">
            <v>0</v>
          </cell>
          <cell r="AE218">
            <v>0</v>
          </cell>
          <cell r="AO218">
            <v>0</v>
          </cell>
        </row>
        <row r="219">
          <cell r="O219">
            <v>0</v>
          </cell>
          <cell r="AE219">
            <v>0</v>
          </cell>
          <cell r="AO219">
            <v>0</v>
          </cell>
        </row>
        <row r="220">
          <cell r="O220">
            <v>0</v>
          </cell>
          <cell r="AE220">
            <v>0</v>
          </cell>
          <cell r="AO220">
            <v>0</v>
          </cell>
        </row>
        <row r="221">
          <cell r="O221">
            <v>0</v>
          </cell>
          <cell r="AE221">
            <v>0</v>
          </cell>
          <cell r="AO221">
            <v>0</v>
          </cell>
        </row>
        <row r="222">
          <cell r="O222">
            <v>0</v>
          </cell>
          <cell r="AE222">
            <v>0</v>
          </cell>
          <cell r="AO222">
            <v>0</v>
          </cell>
        </row>
        <row r="223">
          <cell r="O223">
            <v>0</v>
          </cell>
          <cell r="AE223">
            <v>0</v>
          </cell>
          <cell r="AO223">
            <v>0</v>
          </cell>
        </row>
        <row r="224">
          <cell r="O224">
            <v>0</v>
          </cell>
          <cell r="AE224">
            <v>0</v>
          </cell>
          <cell r="AO224">
            <v>0</v>
          </cell>
        </row>
        <row r="225">
          <cell r="O225">
            <v>0</v>
          </cell>
          <cell r="AE225">
            <v>0</v>
          </cell>
          <cell r="AO225">
            <v>0</v>
          </cell>
        </row>
        <row r="226">
          <cell r="O226">
            <v>0</v>
          </cell>
          <cell r="AE226">
            <v>0</v>
          </cell>
          <cell r="AO226">
            <v>0</v>
          </cell>
        </row>
        <row r="227">
          <cell r="O227">
            <v>0</v>
          </cell>
          <cell r="AE227">
            <v>0</v>
          </cell>
          <cell r="AO227">
            <v>0</v>
          </cell>
        </row>
        <row r="228">
          <cell r="O228">
            <v>0</v>
          </cell>
          <cell r="AE228">
            <v>0</v>
          </cell>
          <cell r="AO228">
            <v>0</v>
          </cell>
        </row>
        <row r="229">
          <cell r="AO229">
            <v>0</v>
          </cell>
        </row>
      </sheetData>
      <sheetData sheetId="3">
        <row r="7">
          <cell r="F7" t="str">
            <v>Motor Accident Commission - Compulsory Third party</v>
          </cell>
        </row>
      </sheetData>
      <sheetData sheetId="4"/>
      <sheetData sheetId="5">
        <row r="9">
          <cell r="F9" t="str">
            <v>Yes</v>
          </cell>
        </row>
      </sheetData>
      <sheetData sheetId="6">
        <row r="9">
          <cell r="F9" t="str">
            <v>Yes</v>
          </cell>
        </row>
      </sheetData>
      <sheetData sheetId="7">
        <row r="5">
          <cell r="D5" t="str">
            <v>Does this item relate to the WB?</v>
          </cell>
        </row>
      </sheetData>
      <sheetData sheetId="8" refreshError="1"/>
      <sheetData sheetId="9">
        <row r="5">
          <cell r="A5" t="str">
            <v>ACT</v>
          </cell>
        </row>
      </sheetData>
      <sheetData sheetId="10">
        <row r="1">
          <cell r="A1" t="str">
            <v>Postcode</v>
          </cell>
        </row>
      </sheetData>
      <sheetData sheetId="11">
        <row r="1">
          <cell r="A1" t="str">
            <v>Climate_id</v>
          </cell>
        </row>
      </sheetData>
      <sheetData sheetId="12">
        <row r="4">
          <cell r="E4" t="str">
            <v>Error is OK</v>
          </cell>
        </row>
      </sheetData>
      <sheetData sheetId="13" refreshError="1"/>
      <sheetData sheetId="14" refreshError="1"/>
      <sheetData sheetId="15">
        <row r="4">
          <cell r="B4" t="str">
            <v>Rating</v>
          </cell>
        </row>
      </sheetData>
      <sheetData sheetId="16">
        <row r="1">
          <cell r="A1" t="str">
            <v>INPUT DATA</v>
          </cell>
        </row>
      </sheetData>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ting Assesment"/>
      <sheetName val="Hospital Info"/>
      <sheetName val="Aged Care Beds Info"/>
      <sheetName val="Data Validation"/>
      <sheetName val="Monthly Data"/>
      <sheetName val="Energy Star Rating"/>
      <sheetName val="Water Star Rating"/>
      <sheetName val="Assessor Info"/>
      <sheetName val="Energy Analysis wo GP"/>
      <sheetName val="Energy Analysis w GP"/>
      <sheetName val="Water Analysis"/>
      <sheetName val="Emissions factors"/>
      <sheetName val="CDD and HDD"/>
      <sheetName val="Energy and Water Benchmarks"/>
      <sheetName val="BF"/>
      <sheetName val="Drop-down lists"/>
      <sheetName val="Certification"/>
      <sheetName val="Peer Gro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R2" t="str">
            <v>Em_t</v>
          </cell>
          <cell r="S2" t="str">
            <v>C_sep</v>
          </cell>
          <cell r="T2" t="str">
            <v>C_cdd</v>
          </cell>
          <cell r="U2" t="str">
            <v>C_peer</v>
          </cell>
          <cell r="V2" t="str">
            <v>C_National</v>
          </cell>
        </row>
        <row r="3">
          <cell r="S3" t="e">
            <v>#DIV/0!</v>
          </cell>
          <cell r="T3" t="e">
            <v>#N/A</v>
          </cell>
          <cell r="U3">
            <v>1</v>
          </cell>
          <cell r="V3" t="e">
            <v>#N/A</v>
          </cell>
        </row>
        <row r="4">
          <cell r="S4" t="e">
            <v>#DIV/0!</v>
          </cell>
          <cell r="T4" t="e">
            <v>#N/A</v>
          </cell>
          <cell r="U4">
            <v>1</v>
          </cell>
          <cell r="V4" t="e">
            <v>#N/A</v>
          </cell>
        </row>
        <row r="5">
          <cell r="S5" t="e">
            <v>#DIV/0!</v>
          </cell>
          <cell r="T5" t="e">
            <v>#N/A</v>
          </cell>
          <cell r="U5">
            <v>1</v>
          </cell>
          <cell r="V5" t="e">
            <v>#N/A</v>
          </cell>
        </row>
        <row r="6">
          <cell r="S6" t="e">
            <v>#DIV/0!</v>
          </cell>
          <cell r="T6" t="e">
            <v>#N/A</v>
          </cell>
          <cell r="U6">
            <v>1</v>
          </cell>
          <cell r="V6" t="e">
            <v>#N/A</v>
          </cell>
        </row>
        <row r="7">
          <cell r="S7" t="e">
            <v>#DIV/0!</v>
          </cell>
          <cell r="T7" t="e">
            <v>#N/A</v>
          </cell>
          <cell r="U7">
            <v>1</v>
          </cell>
          <cell r="V7" t="e">
            <v>#N/A</v>
          </cell>
        </row>
        <row r="8">
          <cell r="S8" t="e">
            <v>#DIV/0!</v>
          </cell>
          <cell r="T8" t="e">
            <v>#N/A</v>
          </cell>
          <cell r="U8">
            <v>1</v>
          </cell>
          <cell r="V8" t="e">
            <v>#N/A</v>
          </cell>
        </row>
        <row r="9">
          <cell r="S9" t="e">
            <v>#DIV/0!</v>
          </cell>
          <cell r="T9" t="e">
            <v>#N/A</v>
          </cell>
          <cell r="U9">
            <v>1</v>
          </cell>
          <cell r="V9" t="e">
            <v>#N/A</v>
          </cell>
        </row>
        <row r="10">
          <cell r="S10" t="e">
            <v>#DIV/0!</v>
          </cell>
          <cell r="T10" t="e">
            <v>#N/A</v>
          </cell>
          <cell r="U10">
            <v>1</v>
          </cell>
          <cell r="V10" t="e">
            <v>#N/A</v>
          </cell>
        </row>
        <row r="11">
          <cell r="S11" t="e">
            <v>#DIV/0!</v>
          </cell>
          <cell r="T11" t="e">
            <v>#N/A</v>
          </cell>
          <cell r="U11">
            <v>1</v>
          </cell>
          <cell r="V11" t="e">
            <v>#N/A</v>
          </cell>
        </row>
        <row r="12">
          <cell r="S12" t="e">
            <v>#DIV/0!</v>
          </cell>
          <cell r="T12" t="e">
            <v>#N/A</v>
          </cell>
          <cell r="U12">
            <v>1</v>
          </cell>
          <cell r="V12" t="e">
            <v>#N/A</v>
          </cell>
        </row>
        <row r="13">
          <cell r="S13" t="e">
            <v>#DIV/0!</v>
          </cell>
          <cell r="T13" t="e">
            <v>#N/A</v>
          </cell>
          <cell r="U13">
            <v>1</v>
          </cell>
          <cell r="V13" t="e">
            <v>#N/A</v>
          </cell>
        </row>
        <row r="14">
          <cell r="S14" t="e">
            <v>#DIV/0!</v>
          </cell>
          <cell r="T14" t="e">
            <v>#N/A</v>
          </cell>
          <cell r="U14">
            <v>1</v>
          </cell>
          <cell r="V14" t="e">
            <v>#N/A</v>
          </cell>
        </row>
        <row r="15">
          <cell r="S15" t="e">
            <v>#DIV/0!</v>
          </cell>
          <cell r="T15" t="e">
            <v>#N/A</v>
          </cell>
          <cell r="U15">
            <v>1</v>
          </cell>
          <cell r="V15" t="e">
            <v>#N/A</v>
          </cell>
        </row>
        <row r="16">
          <cell r="S16" t="e">
            <v>#DIV/0!</v>
          </cell>
          <cell r="T16" t="e">
            <v>#N/A</v>
          </cell>
          <cell r="U16">
            <v>1</v>
          </cell>
          <cell r="V16" t="e">
            <v>#N/A</v>
          </cell>
        </row>
        <row r="17">
          <cell r="S17" t="e">
            <v>#DIV/0!</v>
          </cell>
          <cell r="T17" t="e">
            <v>#N/A</v>
          </cell>
          <cell r="U17">
            <v>1</v>
          </cell>
          <cell r="V17" t="e">
            <v>#N/A</v>
          </cell>
        </row>
        <row r="18">
          <cell r="S18" t="e">
            <v>#DIV/0!</v>
          </cell>
          <cell r="T18" t="e">
            <v>#N/A</v>
          </cell>
          <cell r="U18">
            <v>1</v>
          </cell>
          <cell r="V18" t="e">
            <v>#N/A</v>
          </cell>
        </row>
        <row r="19">
          <cell r="S19" t="e">
            <v>#DIV/0!</v>
          </cell>
          <cell r="T19" t="e">
            <v>#N/A</v>
          </cell>
          <cell r="U19">
            <v>1</v>
          </cell>
          <cell r="V19" t="e">
            <v>#N/A</v>
          </cell>
        </row>
        <row r="20">
          <cell r="S20" t="e">
            <v>#DIV/0!</v>
          </cell>
          <cell r="T20" t="e">
            <v>#N/A</v>
          </cell>
          <cell r="U20">
            <v>1</v>
          </cell>
          <cell r="V20" t="e">
            <v>#N/A</v>
          </cell>
        </row>
        <row r="21">
          <cell r="S21" t="e">
            <v>#DIV/0!</v>
          </cell>
          <cell r="T21" t="e">
            <v>#N/A</v>
          </cell>
          <cell r="U21">
            <v>1</v>
          </cell>
          <cell r="V21" t="e">
            <v>#N/A</v>
          </cell>
        </row>
        <row r="22">
          <cell r="S22" t="e">
            <v>#DIV/0!</v>
          </cell>
          <cell r="T22" t="e">
            <v>#N/A</v>
          </cell>
          <cell r="U22">
            <v>1</v>
          </cell>
          <cell r="V22" t="e">
            <v>#N/A</v>
          </cell>
        </row>
        <row r="23">
          <cell r="S23" t="e">
            <v>#DIV/0!</v>
          </cell>
          <cell r="T23" t="e">
            <v>#N/A</v>
          </cell>
          <cell r="U23">
            <v>1</v>
          </cell>
          <cell r="V23" t="e">
            <v>#N/A</v>
          </cell>
        </row>
        <row r="24">
          <cell r="S24" t="e">
            <v>#DIV/0!</v>
          </cell>
          <cell r="T24" t="e">
            <v>#N/A</v>
          </cell>
          <cell r="U24">
            <v>1</v>
          </cell>
          <cell r="V24" t="e">
            <v>#N/A</v>
          </cell>
        </row>
        <row r="25">
          <cell r="S25" t="e">
            <v>#DIV/0!</v>
          </cell>
          <cell r="T25" t="e">
            <v>#N/A</v>
          </cell>
          <cell r="U25">
            <v>1</v>
          </cell>
          <cell r="V25" t="e">
            <v>#N/A</v>
          </cell>
        </row>
        <row r="26">
          <cell r="S26" t="e">
            <v>#DIV/0!</v>
          </cell>
          <cell r="T26" t="e">
            <v>#N/A</v>
          </cell>
          <cell r="U26">
            <v>1</v>
          </cell>
          <cell r="V26" t="e">
            <v>#N/A</v>
          </cell>
        </row>
        <row r="27">
          <cell r="S27" t="e">
            <v>#DIV/0!</v>
          </cell>
          <cell r="T27" t="e">
            <v>#N/A</v>
          </cell>
          <cell r="U27">
            <v>1</v>
          </cell>
          <cell r="V27" t="e">
            <v>#N/A</v>
          </cell>
        </row>
        <row r="28">
          <cell r="S28" t="e">
            <v>#DIV/0!</v>
          </cell>
          <cell r="T28" t="e">
            <v>#N/A</v>
          </cell>
          <cell r="U28">
            <v>1</v>
          </cell>
          <cell r="V28" t="e">
            <v>#N/A</v>
          </cell>
        </row>
        <row r="29">
          <cell r="S29" t="e">
            <v>#DIV/0!</v>
          </cell>
          <cell r="T29" t="e">
            <v>#N/A</v>
          </cell>
          <cell r="U29">
            <v>1</v>
          </cell>
          <cell r="V29" t="e">
            <v>#N/A</v>
          </cell>
        </row>
        <row r="30">
          <cell r="S30" t="e">
            <v>#DIV/0!</v>
          </cell>
          <cell r="T30" t="e">
            <v>#N/A</v>
          </cell>
          <cell r="U30">
            <v>1</v>
          </cell>
          <cell r="V30" t="e">
            <v>#N/A</v>
          </cell>
        </row>
        <row r="31">
          <cell r="S31" t="e">
            <v>#DIV/0!</v>
          </cell>
          <cell r="T31" t="e">
            <v>#N/A</v>
          </cell>
          <cell r="U31">
            <v>1</v>
          </cell>
          <cell r="V31" t="e">
            <v>#N/A</v>
          </cell>
        </row>
        <row r="32">
          <cell r="S32" t="e">
            <v>#DIV/0!</v>
          </cell>
          <cell r="T32" t="e">
            <v>#N/A</v>
          </cell>
          <cell r="U32">
            <v>1</v>
          </cell>
          <cell r="V32" t="e">
            <v>#N/A</v>
          </cell>
        </row>
        <row r="33">
          <cell r="S33" t="e">
            <v>#DIV/0!</v>
          </cell>
          <cell r="T33" t="e">
            <v>#N/A</v>
          </cell>
          <cell r="U33">
            <v>1</v>
          </cell>
          <cell r="V33" t="e">
            <v>#N/A</v>
          </cell>
        </row>
        <row r="34">
          <cell r="S34" t="e">
            <v>#DIV/0!</v>
          </cell>
          <cell r="T34" t="e">
            <v>#N/A</v>
          </cell>
          <cell r="U34">
            <v>1</v>
          </cell>
          <cell r="V34" t="e">
            <v>#N/A</v>
          </cell>
        </row>
        <row r="35">
          <cell r="S35" t="e">
            <v>#DIV/0!</v>
          </cell>
          <cell r="T35" t="e">
            <v>#N/A</v>
          </cell>
          <cell r="U35">
            <v>1</v>
          </cell>
          <cell r="V35" t="e">
            <v>#N/A</v>
          </cell>
        </row>
        <row r="36">
          <cell r="S36" t="e">
            <v>#DIV/0!</v>
          </cell>
          <cell r="T36" t="e">
            <v>#N/A</v>
          </cell>
          <cell r="U36">
            <v>1</v>
          </cell>
          <cell r="V36" t="e">
            <v>#N/A</v>
          </cell>
        </row>
        <row r="37">
          <cell r="S37" t="e">
            <v>#DIV/0!</v>
          </cell>
          <cell r="T37" t="e">
            <v>#N/A</v>
          </cell>
          <cell r="U37">
            <v>1</v>
          </cell>
          <cell r="V37" t="e">
            <v>#N/A</v>
          </cell>
        </row>
        <row r="38">
          <cell r="S38" t="e">
            <v>#DIV/0!</v>
          </cell>
          <cell r="T38" t="e">
            <v>#N/A</v>
          </cell>
          <cell r="U38">
            <v>1</v>
          </cell>
          <cell r="V38" t="e">
            <v>#N/A</v>
          </cell>
        </row>
        <row r="39">
          <cell r="S39" t="e">
            <v>#DIV/0!</v>
          </cell>
          <cell r="T39" t="e">
            <v>#N/A</v>
          </cell>
          <cell r="U39">
            <v>1</v>
          </cell>
          <cell r="V39" t="e">
            <v>#N/A</v>
          </cell>
        </row>
        <row r="40">
          <cell r="S40" t="e">
            <v>#DIV/0!</v>
          </cell>
          <cell r="T40" t="e">
            <v>#N/A</v>
          </cell>
          <cell r="U40">
            <v>1</v>
          </cell>
          <cell r="V40" t="e">
            <v>#N/A</v>
          </cell>
        </row>
        <row r="41">
          <cell r="S41" t="e">
            <v>#DIV/0!</v>
          </cell>
          <cell r="T41" t="e">
            <v>#N/A</v>
          </cell>
          <cell r="U41">
            <v>1</v>
          </cell>
          <cell r="V41" t="e">
            <v>#N/A</v>
          </cell>
        </row>
        <row r="42">
          <cell r="S42" t="e">
            <v>#DIV/0!</v>
          </cell>
          <cell r="T42" t="e">
            <v>#N/A</v>
          </cell>
          <cell r="U42">
            <v>1</v>
          </cell>
          <cell r="V42" t="e">
            <v>#N/A</v>
          </cell>
        </row>
        <row r="43">
          <cell r="S43" t="e">
            <v>#DIV/0!</v>
          </cell>
          <cell r="T43" t="e">
            <v>#N/A</v>
          </cell>
          <cell r="U43">
            <v>1</v>
          </cell>
          <cell r="V43" t="e">
            <v>#N/A</v>
          </cell>
        </row>
        <row r="44">
          <cell r="S44" t="e">
            <v>#DIV/0!</v>
          </cell>
          <cell r="T44" t="e">
            <v>#N/A</v>
          </cell>
          <cell r="U44">
            <v>1</v>
          </cell>
          <cell r="V44" t="e">
            <v>#N/A</v>
          </cell>
        </row>
        <row r="45">
          <cell r="S45" t="e">
            <v>#DIV/0!</v>
          </cell>
          <cell r="T45" t="e">
            <v>#N/A</v>
          </cell>
          <cell r="U45">
            <v>1</v>
          </cell>
          <cell r="V45" t="e">
            <v>#N/A</v>
          </cell>
        </row>
        <row r="46">
          <cell r="S46" t="e">
            <v>#DIV/0!</v>
          </cell>
          <cell r="T46" t="e">
            <v>#N/A</v>
          </cell>
          <cell r="U46">
            <v>1</v>
          </cell>
          <cell r="V46" t="e">
            <v>#N/A</v>
          </cell>
        </row>
        <row r="47">
          <cell r="S47" t="e">
            <v>#DIV/0!</v>
          </cell>
          <cell r="T47" t="e">
            <v>#N/A</v>
          </cell>
          <cell r="U47">
            <v>1</v>
          </cell>
          <cell r="V47" t="e">
            <v>#N/A</v>
          </cell>
        </row>
        <row r="48">
          <cell r="S48" t="e">
            <v>#DIV/0!</v>
          </cell>
          <cell r="T48" t="e">
            <v>#N/A</v>
          </cell>
          <cell r="U48">
            <v>1</v>
          </cell>
          <cell r="V48" t="e">
            <v>#N/A</v>
          </cell>
        </row>
        <row r="49">
          <cell r="S49" t="e">
            <v>#DIV/0!</v>
          </cell>
          <cell r="T49" t="e">
            <v>#N/A</v>
          </cell>
          <cell r="U49">
            <v>1</v>
          </cell>
          <cell r="V49" t="e">
            <v>#N/A</v>
          </cell>
        </row>
        <row r="50">
          <cell r="S50" t="e">
            <v>#DIV/0!</v>
          </cell>
          <cell r="T50" t="e">
            <v>#N/A</v>
          </cell>
          <cell r="U50">
            <v>1</v>
          </cell>
          <cell r="V50" t="e">
            <v>#N/A</v>
          </cell>
        </row>
        <row r="51">
          <cell r="S51" t="e">
            <v>#DIV/0!</v>
          </cell>
          <cell r="T51" t="e">
            <v>#N/A</v>
          </cell>
          <cell r="U51">
            <v>1</v>
          </cell>
          <cell r="V51" t="e">
            <v>#N/A</v>
          </cell>
        </row>
        <row r="52">
          <cell r="S52" t="e">
            <v>#DIV/0!</v>
          </cell>
          <cell r="T52" t="e">
            <v>#N/A</v>
          </cell>
          <cell r="U52">
            <v>1</v>
          </cell>
          <cell r="V52" t="e">
            <v>#N/A</v>
          </cell>
        </row>
        <row r="53">
          <cell r="S53" t="e">
            <v>#DIV/0!</v>
          </cell>
          <cell r="T53" t="e">
            <v>#N/A</v>
          </cell>
          <cell r="U53">
            <v>1</v>
          </cell>
          <cell r="V53" t="e">
            <v>#N/A</v>
          </cell>
        </row>
        <row r="54">
          <cell r="S54" t="e">
            <v>#DIV/0!</v>
          </cell>
          <cell r="T54" t="e">
            <v>#N/A</v>
          </cell>
          <cell r="U54">
            <v>1</v>
          </cell>
          <cell r="V54" t="e">
            <v>#N/A</v>
          </cell>
        </row>
        <row r="55">
          <cell r="S55" t="e">
            <v>#DIV/0!</v>
          </cell>
          <cell r="T55" t="e">
            <v>#N/A</v>
          </cell>
          <cell r="U55">
            <v>1</v>
          </cell>
          <cell r="V55" t="e">
            <v>#N/A</v>
          </cell>
        </row>
        <row r="56">
          <cell r="S56" t="e">
            <v>#DIV/0!</v>
          </cell>
          <cell r="T56" t="e">
            <v>#N/A</v>
          </cell>
          <cell r="U56">
            <v>1</v>
          </cell>
          <cell r="V56" t="e">
            <v>#N/A</v>
          </cell>
        </row>
        <row r="57">
          <cell r="S57" t="e">
            <v>#DIV/0!</v>
          </cell>
          <cell r="T57" t="e">
            <v>#N/A</v>
          </cell>
          <cell r="U57">
            <v>1</v>
          </cell>
          <cell r="V57" t="e">
            <v>#N/A</v>
          </cell>
        </row>
        <row r="58">
          <cell r="S58" t="e">
            <v>#DIV/0!</v>
          </cell>
          <cell r="T58" t="e">
            <v>#N/A</v>
          </cell>
          <cell r="U58">
            <v>1</v>
          </cell>
          <cell r="V58" t="e">
            <v>#N/A</v>
          </cell>
        </row>
        <row r="59">
          <cell r="S59" t="e">
            <v>#DIV/0!</v>
          </cell>
          <cell r="T59" t="e">
            <v>#N/A</v>
          </cell>
          <cell r="U59">
            <v>1</v>
          </cell>
          <cell r="V59" t="e">
            <v>#N/A</v>
          </cell>
        </row>
        <row r="60">
          <cell r="S60" t="e">
            <v>#DIV/0!</v>
          </cell>
          <cell r="T60" t="e">
            <v>#N/A</v>
          </cell>
          <cell r="U60">
            <v>1</v>
          </cell>
          <cell r="V60" t="e">
            <v>#N/A</v>
          </cell>
        </row>
        <row r="61">
          <cell r="S61" t="e">
            <v>#DIV/0!</v>
          </cell>
          <cell r="T61" t="e">
            <v>#N/A</v>
          </cell>
          <cell r="U61">
            <v>1</v>
          </cell>
          <cell r="V61" t="e">
            <v>#N/A</v>
          </cell>
        </row>
        <row r="62">
          <cell r="S62" t="e">
            <v>#DIV/0!</v>
          </cell>
          <cell r="T62" t="e">
            <v>#N/A</v>
          </cell>
          <cell r="U62">
            <v>1</v>
          </cell>
          <cell r="V62" t="e">
            <v>#N/A</v>
          </cell>
        </row>
        <row r="63">
          <cell r="S63" t="e">
            <v>#DIV/0!</v>
          </cell>
          <cell r="T63" t="e">
            <v>#N/A</v>
          </cell>
          <cell r="U63">
            <v>1</v>
          </cell>
          <cell r="V63" t="e">
            <v>#N/A</v>
          </cell>
        </row>
        <row r="64">
          <cell r="S64" t="e">
            <v>#DIV/0!</v>
          </cell>
          <cell r="T64" t="e">
            <v>#N/A</v>
          </cell>
          <cell r="U64">
            <v>1</v>
          </cell>
          <cell r="V64" t="e">
            <v>#N/A</v>
          </cell>
        </row>
        <row r="65">
          <cell r="S65" t="e">
            <v>#DIV/0!</v>
          </cell>
          <cell r="T65" t="e">
            <v>#N/A</v>
          </cell>
          <cell r="U65">
            <v>1</v>
          </cell>
          <cell r="V65" t="e">
            <v>#N/A</v>
          </cell>
        </row>
        <row r="66">
          <cell r="S66" t="e">
            <v>#DIV/0!</v>
          </cell>
          <cell r="T66" t="e">
            <v>#N/A</v>
          </cell>
          <cell r="U66">
            <v>1</v>
          </cell>
          <cell r="V66" t="e">
            <v>#N/A</v>
          </cell>
        </row>
        <row r="67">
          <cell r="S67" t="e">
            <v>#DIV/0!</v>
          </cell>
          <cell r="T67" t="e">
            <v>#N/A</v>
          </cell>
          <cell r="U67">
            <v>1</v>
          </cell>
          <cell r="V67" t="e">
            <v>#N/A</v>
          </cell>
        </row>
        <row r="68">
          <cell r="S68" t="e">
            <v>#DIV/0!</v>
          </cell>
          <cell r="T68" t="e">
            <v>#N/A</v>
          </cell>
          <cell r="U68">
            <v>1</v>
          </cell>
          <cell r="V68" t="e">
            <v>#N/A</v>
          </cell>
        </row>
        <row r="69">
          <cell r="S69" t="e">
            <v>#DIV/0!</v>
          </cell>
          <cell r="T69" t="e">
            <v>#N/A</v>
          </cell>
          <cell r="U69">
            <v>1</v>
          </cell>
          <cell r="V69" t="e">
            <v>#N/A</v>
          </cell>
        </row>
        <row r="70">
          <cell r="S70" t="e">
            <v>#DIV/0!</v>
          </cell>
          <cell r="T70" t="e">
            <v>#N/A</v>
          </cell>
          <cell r="U70">
            <v>1</v>
          </cell>
          <cell r="V70" t="e">
            <v>#N/A</v>
          </cell>
        </row>
        <row r="71">
          <cell r="S71" t="e">
            <v>#DIV/0!</v>
          </cell>
          <cell r="T71" t="e">
            <v>#N/A</v>
          </cell>
          <cell r="U71">
            <v>1</v>
          </cell>
          <cell r="V71" t="e">
            <v>#N/A</v>
          </cell>
        </row>
        <row r="72">
          <cell r="S72" t="e">
            <v>#DIV/0!</v>
          </cell>
          <cell r="T72" t="e">
            <v>#N/A</v>
          </cell>
          <cell r="U72">
            <v>1</v>
          </cell>
          <cell r="V72" t="e">
            <v>#N/A</v>
          </cell>
        </row>
        <row r="73">
          <cell r="S73" t="e">
            <v>#DIV/0!</v>
          </cell>
          <cell r="T73" t="e">
            <v>#N/A</v>
          </cell>
          <cell r="U73">
            <v>1</v>
          </cell>
          <cell r="V73" t="e">
            <v>#N/A</v>
          </cell>
        </row>
        <row r="74">
          <cell r="S74" t="e">
            <v>#DIV/0!</v>
          </cell>
          <cell r="T74" t="e">
            <v>#N/A</v>
          </cell>
          <cell r="U74">
            <v>1</v>
          </cell>
          <cell r="V74" t="e">
            <v>#N/A</v>
          </cell>
        </row>
        <row r="75">
          <cell r="S75" t="e">
            <v>#DIV/0!</v>
          </cell>
          <cell r="T75" t="e">
            <v>#N/A</v>
          </cell>
          <cell r="U75">
            <v>1</v>
          </cell>
          <cell r="V75" t="e">
            <v>#N/A</v>
          </cell>
        </row>
        <row r="76">
          <cell r="S76" t="e">
            <v>#DIV/0!</v>
          </cell>
          <cell r="T76" t="e">
            <v>#N/A</v>
          </cell>
          <cell r="U76">
            <v>1</v>
          </cell>
          <cell r="V76" t="e">
            <v>#N/A</v>
          </cell>
        </row>
        <row r="77">
          <cell r="S77" t="e">
            <v>#DIV/0!</v>
          </cell>
          <cell r="T77" t="e">
            <v>#N/A</v>
          </cell>
          <cell r="U77">
            <v>1</v>
          </cell>
          <cell r="V77" t="e">
            <v>#N/A</v>
          </cell>
        </row>
        <row r="78">
          <cell r="S78" t="e">
            <v>#DIV/0!</v>
          </cell>
          <cell r="T78" t="e">
            <v>#N/A</v>
          </cell>
          <cell r="U78">
            <v>1</v>
          </cell>
          <cell r="V78" t="e">
            <v>#N/A</v>
          </cell>
        </row>
        <row r="79">
          <cell r="S79" t="e">
            <v>#DIV/0!</v>
          </cell>
          <cell r="T79" t="e">
            <v>#N/A</v>
          </cell>
          <cell r="U79">
            <v>1</v>
          </cell>
          <cell r="V79" t="e">
            <v>#N/A</v>
          </cell>
        </row>
        <row r="80">
          <cell r="S80" t="e">
            <v>#DIV/0!</v>
          </cell>
          <cell r="T80" t="e">
            <v>#N/A</v>
          </cell>
          <cell r="U80">
            <v>1</v>
          </cell>
          <cell r="V80" t="e">
            <v>#N/A</v>
          </cell>
        </row>
        <row r="81">
          <cell r="S81" t="e">
            <v>#DIV/0!</v>
          </cell>
          <cell r="T81" t="e">
            <v>#N/A</v>
          </cell>
          <cell r="U81">
            <v>1</v>
          </cell>
          <cell r="V81" t="e">
            <v>#N/A</v>
          </cell>
        </row>
        <row r="82">
          <cell r="S82" t="e">
            <v>#DIV/0!</v>
          </cell>
          <cell r="T82" t="e">
            <v>#N/A</v>
          </cell>
          <cell r="U82">
            <v>1</v>
          </cell>
          <cell r="V82" t="e">
            <v>#N/A</v>
          </cell>
        </row>
        <row r="83">
          <cell r="S83" t="e">
            <v>#DIV/0!</v>
          </cell>
          <cell r="T83" t="e">
            <v>#N/A</v>
          </cell>
          <cell r="U83">
            <v>1</v>
          </cell>
          <cell r="V83" t="e">
            <v>#N/A</v>
          </cell>
        </row>
        <row r="84">
          <cell r="S84" t="e">
            <v>#DIV/0!</v>
          </cell>
          <cell r="T84" t="e">
            <v>#N/A</v>
          </cell>
          <cell r="U84">
            <v>1</v>
          </cell>
          <cell r="V84" t="e">
            <v>#N/A</v>
          </cell>
        </row>
        <row r="85">
          <cell r="S85" t="e">
            <v>#DIV/0!</v>
          </cell>
          <cell r="T85" t="e">
            <v>#N/A</v>
          </cell>
          <cell r="U85">
            <v>1</v>
          </cell>
          <cell r="V85" t="e">
            <v>#N/A</v>
          </cell>
        </row>
        <row r="86">
          <cell r="S86" t="e">
            <v>#DIV/0!</v>
          </cell>
          <cell r="T86" t="e">
            <v>#N/A</v>
          </cell>
          <cell r="U86">
            <v>1</v>
          </cell>
          <cell r="V86" t="e">
            <v>#N/A</v>
          </cell>
        </row>
        <row r="87">
          <cell r="S87" t="e">
            <v>#DIV/0!</v>
          </cell>
          <cell r="T87" t="e">
            <v>#N/A</v>
          </cell>
          <cell r="U87">
            <v>1</v>
          </cell>
          <cell r="V87" t="e">
            <v>#N/A</v>
          </cell>
        </row>
        <row r="88">
          <cell r="S88" t="e">
            <v>#DIV/0!</v>
          </cell>
          <cell r="T88" t="e">
            <v>#N/A</v>
          </cell>
          <cell r="U88">
            <v>1</v>
          </cell>
          <cell r="V88" t="e">
            <v>#N/A</v>
          </cell>
        </row>
        <row r="89">
          <cell r="S89" t="e">
            <v>#DIV/0!</v>
          </cell>
          <cell r="T89" t="e">
            <v>#N/A</v>
          </cell>
          <cell r="U89">
            <v>1</v>
          </cell>
          <cell r="V89" t="e">
            <v>#N/A</v>
          </cell>
        </row>
        <row r="90">
          <cell r="S90" t="e">
            <v>#DIV/0!</v>
          </cell>
          <cell r="T90" t="e">
            <v>#N/A</v>
          </cell>
          <cell r="U90">
            <v>1</v>
          </cell>
          <cell r="V90" t="e">
            <v>#N/A</v>
          </cell>
        </row>
        <row r="91">
          <cell r="S91" t="e">
            <v>#DIV/0!</v>
          </cell>
          <cell r="T91" t="e">
            <v>#N/A</v>
          </cell>
          <cell r="U91">
            <v>1</v>
          </cell>
          <cell r="V91" t="e">
            <v>#N/A</v>
          </cell>
        </row>
        <row r="92">
          <cell r="S92" t="e">
            <v>#DIV/0!</v>
          </cell>
          <cell r="T92" t="e">
            <v>#N/A</v>
          </cell>
          <cell r="U92">
            <v>1</v>
          </cell>
          <cell r="V92" t="e">
            <v>#N/A</v>
          </cell>
        </row>
        <row r="93">
          <cell r="S93" t="e">
            <v>#DIV/0!</v>
          </cell>
          <cell r="T93" t="e">
            <v>#N/A</v>
          </cell>
          <cell r="U93">
            <v>1</v>
          </cell>
          <cell r="V93" t="e">
            <v>#N/A</v>
          </cell>
        </row>
        <row r="94">
          <cell r="S94" t="e">
            <v>#DIV/0!</v>
          </cell>
          <cell r="T94" t="e">
            <v>#N/A</v>
          </cell>
          <cell r="U94">
            <v>1</v>
          </cell>
          <cell r="V94" t="e">
            <v>#N/A</v>
          </cell>
        </row>
        <row r="95">
          <cell r="S95" t="e">
            <v>#DIV/0!</v>
          </cell>
          <cell r="T95" t="e">
            <v>#N/A</v>
          </cell>
          <cell r="U95">
            <v>1</v>
          </cell>
          <cell r="V95" t="e">
            <v>#N/A</v>
          </cell>
        </row>
        <row r="96">
          <cell r="S96" t="e">
            <v>#DIV/0!</v>
          </cell>
          <cell r="T96" t="e">
            <v>#N/A</v>
          </cell>
          <cell r="U96">
            <v>1</v>
          </cell>
          <cell r="V96" t="e">
            <v>#N/A</v>
          </cell>
        </row>
        <row r="97">
          <cell r="S97" t="e">
            <v>#DIV/0!</v>
          </cell>
          <cell r="T97" t="e">
            <v>#N/A</v>
          </cell>
          <cell r="U97">
            <v>1</v>
          </cell>
          <cell r="V97" t="e">
            <v>#N/A</v>
          </cell>
        </row>
        <row r="98">
          <cell r="S98" t="e">
            <v>#DIV/0!</v>
          </cell>
          <cell r="T98" t="e">
            <v>#N/A</v>
          </cell>
          <cell r="U98">
            <v>1</v>
          </cell>
          <cell r="V98" t="e">
            <v>#N/A</v>
          </cell>
        </row>
        <row r="99">
          <cell r="S99" t="e">
            <v>#DIV/0!</v>
          </cell>
          <cell r="T99" t="e">
            <v>#N/A</v>
          </cell>
          <cell r="U99">
            <v>1</v>
          </cell>
          <cell r="V99" t="e">
            <v>#N/A</v>
          </cell>
        </row>
        <row r="100">
          <cell r="S100" t="e">
            <v>#DIV/0!</v>
          </cell>
          <cell r="T100" t="e">
            <v>#N/A</v>
          </cell>
          <cell r="U100">
            <v>1</v>
          </cell>
          <cell r="V100" t="e">
            <v>#N/A</v>
          </cell>
        </row>
        <row r="101">
          <cell r="S101" t="e">
            <v>#DIV/0!</v>
          </cell>
          <cell r="T101" t="e">
            <v>#N/A</v>
          </cell>
          <cell r="U101">
            <v>1</v>
          </cell>
          <cell r="V101" t="e">
            <v>#N/A</v>
          </cell>
        </row>
        <row r="102">
          <cell r="S102" t="e">
            <v>#DIV/0!</v>
          </cell>
          <cell r="T102" t="e">
            <v>#N/A</v>
          </cell>
          <cell r="U102">
            <v>1</v>
          </cell>
          <cell r="V102" t="e">
            <v>#N/A</v>
          </cell>
        </row>
        <row r="103">
          <cell r="S103" t="e">
            <v>#DIV/0!</v>
          </cell>
          <cell r="T103" t="e">
            <v>#N/A</v>
          </cell>
          <cell r="U103">
            <v>1</v>
          </cell>
          <cell r="V103" t="e">
            <v>#N/A</v>
          </cell>
        </row>
        <row r="104">
          <cell r="S104" t="e">
            <v>#DIV/0!</v>
          </cell>
          <cell r="T104" t="e">
            <v>#N/A</v>
          </cell>
          <cell r="U104">
            <v>1</v>
          </cell>
          <cell r="V104" t="e">
            <v>#N/A</v>
          </cell>
        </row>
        <row r="105">
          <cell r="S105" t="e">
            <v>#DIV/0!</v>
          </cell>
          <cell r="T105" t="e">
            <v>#N/A</v>
          </cell>
          <cell r="U105">
            <v>1</v>
          </cell>
          <cell r="V105" t="e">
            <v>#N/A</v>
          </cell>
        </row>
        <row r="106">
          <cell r="S106" t="e">
            <v>#DIV/0!</v>
          </cell>
          <cell r="T106" t="e">
            <v>#N/A</v>
          </cell>
          <cell r="U106">
            <v>1</v>
          </cell>
          <cell r="V106" t="e">
            <v>#N/A</v>
          </cell>
        </row>
        <row r="107">
          <cell r="S107" t="e">
            <v>#DIV/0!</v>
          </cell>
          <cell r="T107" t="e">
            <v>#N/A</v>
          </cell>
          <cell r="U107">
            <v>1</v>
          </cell>
          <cell r="V107" t="e">
            <v>#N/A</v>
          </cell>
        </row>
        <row r="108">
          <cell r="S108" t="e">
            <v>#DIV/0!</v>
          </cell>
          <cell r="T108" t="e">
            <v>#N/A</v>
          </cell>
          <cell r="U108">
            <v>1</v>
          </cell>
          <cell r="V108" t="e">
            <v>#N/A</v>
          </cell>
        </row>
        <row r="109">
          <cell r="S109" t="e">
            <v>#DIV/0!</v>
          </cell>
          <cell r="T109" t="e">
            <v>#N/A</v>
          </cell>
          <cell r="U109">
            <v>1</v>
          </cell>
          <cell r="V109" t="e">
            <v>#N/A</v>
          </cell>
        </row>
        <row r="110">
          <cell r="S110" t="e">
            <v>#DIV/0!</v>
          </cell>
          <cell r="T110" t="e">
            <v>#N/A</v>
          </cell>
          <cell r="U110">
            <v>1</v>
          </cell>
          <cell r="V110" t="e">
            <v>#N/A</v>
          </cell>
        </row>
        <row r="111">
          <cell r="S111" t="e">
            <v>#DIV/0!</v>
          </cell>
          <cell r="T111" t="e">
            <v>#N/A</v>
          </cell>
          <cell r="U111">
            <v>1</v>
          </cell>
          <cell r="V111" t="e">
            <v>#N/A</v>
          </cell>
        </row>
        <row r="112">
          <cell r="S112" t="e">
            <v>#DIV/0!</v>
          </cell>
          <cell r="T112" t="e">
            <v>#N/A</v>
          </cell>
          <cell r="U112">
            <v>1</v>
          </cell>
          <cell r="V112" t="e">
            <v>#N/A</v>
          </cell>
        </row>
        <row r="113">
          <cell r="S113" t="e">
            <v>#DIV/0!</v>
          </cell>
          <cell r="T113" t="e">
            <v>#N/A</v>
          </cell>
          <cell r="U113">
            <v>1</v>
          </cell>
          <cell r="V113" t="e">
            <v>#N/A</v>
          </cell>
        </row>
        <row r="114">
          <cell r="S114" t="e">
            <v>#DIV/0!</v>
          </cell>
          <cell r="T114" t="e">
            <v>#N/A</v>
          </cell>
          <cell r="U114">
            <v>1</v>
          </cell>
          <cell r="V114" t="e">
            <v>#N/A</v>
          </cell>
        </row>
        <row r="115">
          <cell r="S115" t="e">
            <v>#DIV/0!</v>
          </cell>
          <cell r="T115" t="e">
            <v>#N/A</v>
          </cell>
          <cell r="U115">
            <v>1</v>
          </cell>
          <cell r="V115" t="e">
            <v>#N/A</v>
          </cell>
        </row>
        <row r="116">
          <cell r="S116" t="e">
            <v>#DIV/0!</v>
          </cell>
          <cell r="T116" t="e">
            <v>#N/A</v>
          </cell>
          <cell r="U116">
            <v>1</v>
          </cell>
          <cell r="V116" t="e">
            <v>#N/A</v>
          </cell>
        </row>
        <row r="117">
          <cell r="S117" t="e">
            <v>#DIV/0!</v>
          </cell>
          <cell r="T117" t="e">
            <v>#N/A</v>
          </cell>
          <cell r="U117">
            <v>1</v>
          </cell>
          <cell r="V117" t="e">
            <v>#N/A</v>
          </cell>
        </row>
        <row r="118">
          <cell r="S118" t="e">
            <v>#DIV/0!</v>
          </cell>
          <cell r="T118" t="e">
            <v>#N/A</v>
          </cell>
          <cell r="U118">
            <v>1</v>
          </cell>
          <cell r="V118" t="e">
            <v>#N/A</v>
          </cell>
        </row>
        <row r="119">
          <cell r="S119" t="e">
            <v>#DIV/0!</v>
          </cell>
          <cell r="T119" t="e">
            <v>#N/A</v>
          </cell>
          <cell r="U119">
            <v>1</v>
          </cell>
          <cell r="V119" t="e">
            <v>#N/A</v>
          </cell>
        </row>
        <row r="120">
          <cell r="S120" t="e">
            <v>#DIV/0!</v>
          </cell>
          <cell r="T120" t="e">
            <v>#N/A</v>
          </cell>
          <cell r="U120">
            <v>1</v>
          </cell>
          <cell r="V120" t="e">
            <v>#N/A</v>
          </cell>
        </row>
        <row r="121">
          <cell r="S121" t="e">
            <v>#DIV/0!</v>
          </cell>
          <cell r="T121" t="e">
            <v>#N/A</v>
          </cell>
          <cell r="U121">
            <v>1</v>
          </cell>
          <cell r="V121" t="e">
            <v>#N/A</v>
          </cell>
        </row>
        <row r="122">
          <cell r="S122" t="e">
            <v>#DIV/0!</v>
          </cell>
          <cell r="T122" t="e">
            <v>#N/A</v>
          </cell>
          <cell r="U122">
            <v>1</v>
          </cell>
          <cell r="V122" t="e">
            <v>#N/A</v>
          </cell>
        </row>
        <row r="123">
          <cell r="S123" t="e">
            <v>#DIV/0!</v>
          </cell>
          <cell r="T123" t="e">
            <v>#N/A</v>
          </cell>
          <cell r="U123">
            <v>1</v>
          </cell>
          <cell r="V123" t="e">
            <v>#N/A</v>
          </cell>
        </row>
        <row r="124">
          <cell r="S124" t="e">
            <v>#DIV/0!</v>
          </cell>
          <cell r="T124" t="e">
            <v>#N/A</v>
          </cell>
          <cell r="U124">
            <v>1</v>
          </cell>
          <cell r="V124" t="e">
            <v>#N/A</v>
          </cell>
        </row>
        <row r="125">
          <cell r="S125" t="e">
            <v>#DIV/0!</v>
          </cell>
          <cell r="T125" t="e">
            <v>#N/A</v>
          </cell>
          <cell r="U125">
            <v>1</v>
          </cell>
          <cell r="V125" t="e">
            <v>#N/A</v>
          </cell>
        </row>
        <row r="126">
          <cell r="S126" t="e">
            <v>#DIV/0!</v>
          </cell>
          <cell r="T126" t="e">
            <v>#N/A</v>
          </cell>
          <cell r="U126">
            <v>1</v>
          </cell>
          <cell r="V126" t="e">
            <v>#N/A</v>
          </cell>
        </row>
        <row r="127">
          <cell r="S127" t="e">
            <v>#DIV/0!</v>
          </cell>
          <cell r="T127" t="e">
            <v>#N/A</v>
          </cell>
          <cell r="U127">
            <v>1</v>
          </cell>
          <cell r="V127" t="e">
            <v>#N/A</v>
          </cell>
        </row>
        <row r="128">
          <cell r="S128" t="e">
            <v>#DIV/0!</v>
          </cell>
          <cell r="T128" t="e">
            <v>#N/A</v>
          </cell>
          <cell r="U128">
            <v>1</v>
          </cell>
          <cell r="V128" t="e">
            <v>#N/A</v>
          </cell>
        </row>
        <row r="129">
          <cell r="S129" t="e">
            <v>#DIV/0!</v>
          </cell>
          <cell r="T129" t="e">
            <v>#N/A</v>
          </cell>
          <cell r="U129">
            <v>1</v>
          </cell>
          <cell r="V129" t="e">
            <v>#N/A</v>
          </cell>
        </row>
        <row r="130">
          <cell r="S130" t="e">
            <v>#DIV/0!</v>
          </cell>
          <cell r="T130" t="e">
            <v>#N/A</v>
          </cell>
          <cell r="U130">
            <v>1</v>
          </cell>
          <cell r="V130" t="e">
            <v>#N/A</v>
          </cell>
        </row>
        <row r="131">
          <cell r="S131" t="e">
            <v>#DIV/0!</v>
          </cell>
          <cell r="T131" t="e">
            <v>#N/A</v>
          </cell>
          <cell r="U131">
            <v>1</v>
          </cell>
          <cell r="V131" t="e">
            <v>#N/A</v>
          </cell>
        </row>
        <row r="132">
          <cell r="S132" t="e">
            <v>#DIV/0!</v>
          </cell>
          <cell r="T132" t="e">
            <v>#N/A</v>
          </cell>
          <cell r="U132">
            <v>1</v>
          </cell>
          <cell r="V132" t="e">
            <v>#N/A</v>
          </cell>
        </row>
        <row r="133">
          <cell r="S133" t="e">
            <v>#DIV/0!</v>
          </cell>
          <cell r="T133" t="e">
            <v>#N/A</v>
          </cell>
          <cell r="U133">
            <v>1</v>
          </cell>
          <cell r="V133" t="e">
            <v>#N/A</v>
          </cell>
        </row>
        <row r="134">
          <cell r="S134" t="e">
            <v>#DIV/0!</v>
          </cell>
          <cell r="T134" t="e">
            <v>#N/A</v>
          </cell>
          <cell r="U134">
            <v>1</v>
          </cell>
          <cell r="V134" t="e">
            <v>#N/A</v>
          </cell>
        </row>
        <row r="135">
          <cell r="S135" t="e">
            <v>#DIV/0!</v>
          </cell>
          <cell r="T135" t="e">
            <v>#N/A</v>
          </cell>
          <cell r="U135">
            <v>1</v>
          </cell>
          <cell r="V135" t="e">
            <v>#N/A</v>
          </cell>
        </row>
        <row r="136">
          <cell r="S136" t="e">
            <v>#DIV/0!</v>
          </cell>
          <cell r="T136" t="e">
            <v>#N/A</v>
          </cell>
          <cell r="U136">
            <v>1</v>
          </cell>
          <cell r="V136" t="e">
            <v>#N/A</v>
          </cell>
        </row>
        <row r="137">
          <cell r="S137" t="e">
            <v>#DIV/0!</v>
          </cell>
          <cell r="T137" t="e">
            <v>#N/A</v>
          </cell>
          <cell r="U137">
            <v>1</v>
          </cell>
          <cell r="V137" t="e">
            <v>#N/A</v>
          </cell>
        </row>
        <row r="138">
          <cell r="S138" t="e">
            <v>#DIV/0!</v>
          </cell>
          <cell r="T138" t="e">
            <v>#N/A</v>
          </cell>
          <cell r="U138">
            <v>1</v>
          </cell>
          <cell r="V138" t="e">
            <v>#N/A</v>
          </cell>
        </row>
        <row r="139">
          <cell r="S139" t="e">
            <v>#DIV/0!</v>
          </cell>
          <cell r="T139" t="e">
            <v>#N/A</v>
          </cell>
          <cell r="U139">
            <v>1</v>
          </cell>
          <cell r="V139" t="e">
            <v>#N/A</v>
          </cell>
        </row>
        <row r="140">
          <cell r="S140" t="e">
            <v>#DIV/0!</v>
          </cell>
          <cell r="T140" t="e">
            <v>#N/A</v>
          </cell>
          <cell r="U140">
            <v>1</v>
          </cell>
          <cell r="V140" t="e">
            <v>#N/A</v>
          </cell>
        </row>
        <row r="141">
          <cell r="S141" t="e">
            <v>#DIV/0!</v>
          </cell>
          <cell r="T141" t="e">
            <v>#N/A</v>
          </cell>
          <cell r="U141">
            <v>1</v>
          </cell>
          <cell r="V141" t="e">
            <v>#N/A</v>
          </cell>
        </row>
        <row r="142">
          <cell r="S142" t="e">
            <v>#DIV/0!</v>
          </cell>
          <cell r="T142" t="e">
            <v>#N/A</v>
          </cell>
          <cell r="U142">
            <v>1</v>
          </cell>
          <cell r="V142" t="e">
            <v>#N/A</v>
          </cell>
        </row>
        <row r="143">
          <cell r="S143" t="e">
            <v>#DIV/0!</v>
          </cell>
          <cell r="T143" t="e">
            <v>#N/A</v>
          </cell>
          <cell r="U143">
            <v>1</v>
          </cell>
          <cell r="V143" t="e">
            <v>#N/A</v>
          </cell>
        </row>
        <row r="144">
          <cell r="S144" t="e">
            <v>#DIV/0!</v>
          </cell>
          <cell r="T144" t="e">
            <v>#N/A</v>
          </cell>
          <cell r="U144">
            <v>1</v>
          </cell>
          <cell r="V144" t="e">
            <v>#N/A</v>
          </cell>
        </row>
        <row r="145">
          <cell r="S145" t="e">
            <v>#DIV/0!</v>
          </cell>
          <cell r="T145" t="e">
            <v>#N/A</v>
          </cell>
          <cell r="U145">
            <v>1</v>
          </cell>
          <cell r="V145" t="e">
            <v>#N/A</v>
          </cell>
        </row>
        <row r="146">
          <cell r="S146" t="e">
            <v>#DIV/0!</v>
          </cell>
          <cell r="T146" t="e">
            <v>#N/A</v>
          </cell>
          <cell r="U146">
            <v>1</v>
          </cell>
          <cell r="V146" t="e">
            <v>#N/A</v>
          </cell>
        </row>
        <row r="147">
          <cell r="S147" t="e">
            <v>#DIV/0!</v>
          </cell>
          <cell r="T147" t="e">
            <v>#N/A</v>
          </cell>
          <cell r="U147">
            <v>1</v>
          </cell>
          <cell r="V147" t="e">
            <v>#N/A</v>
          </cell>
        </row>
        <row r="148">
          <cell r="S148" t="e">
            <v>#DIV/0!</v>
          </cell>
          <cell r="T148" t="e">
            <v>#N/A</v>
          </cell>
          <cell r="U148">
            <v>1</v>
          </cell>
          <cell r="V148" t="e">
            <v>#N/A</v>
          </cell>
        </row>
        <row r="149">
          <cell r="S149" t="e">
            <v>#DIV/0!</v>
          </cell>
          <cell r="T149" t="e">
            <v>#N/A</v>
          </cell>
          <cell r="U149">
            <v>1</v>
          </cell>
          <cell r="V149" t="e">
            <v>#N/A</v>
          </cell>
        </row>
        <row r="150">
          <cell r="S150" t="e">
            <v>#DIV/0!</v>
          </cell>
          <cell r="T150" t="e">
            <v>#N/A</v>
          </cell>
          <cell r="U150">
            <v>1</v>
          </cell>
          <cell r="V150" t="e">
            <v>#N/A</v>
          </cell>
        </row>
        <row r="151">
          <cell r="S151" t="e">
            <v>#DIV/0!</v>
          </cell>
          <cell r="T151" t="e">
            <v>#N/A</v>
          </cell>
          <cell r="U151">
            <v>1</v>
          </cell>
          <cell r="V151" t="e">
            <v>#N/A</v>
          </cell>
        </row>
        <row r="152">
          <cell r="S152" t="e">
            <v>#DIV/0!</v>
          </cell>
          <cell r="T152" t="e">
            <v>#N/A</v>
          </cell>
          <cell r="U152">
            <v>1</v>
          </cell>
          <cell r="V152" t="e">
            <v>#N/A</v>
          </cell>
        </row>
        <row r="153">
          <cell r="S153" t="e">
            <v>#DIV/0!</v>
          </cell>
          <cell r="T153" t="e">
            <v>#N/A</v>
          </cell>
          <cell r="U153">
            <v>1</v>
          </cell>
          <cell r="V153" t="e">
            <v>#N/A</v>
          </cell>
        </row>
        <row r="154">
          <cell r="S154" t="e">
            <v>#DIV/0!</v>
          </cell>
          <cell r="T154" t="e">
            <v>#N/A</v>
          </cell>
          <cell r="U154">
            <v>1</v>
          </cell>
          <cell r="V154" t="e">
            <v>#N/A</v>
          </cell>
        </row>
        <row r="155">
          <cell r="S155" t="e">
            <v>#DIV/0!</v>
          </cell>
          <cell r="T155" t="e">
            <v>#N/A</v>
          </cell>
          <cell r="U155">
            <v>1</v>
          </cell>
          <cell r="V155" t="e">
            <v>#N/A</v>
          </cell>
        </row>
        <row r="156">
          <cell r="S156" t="e">
            <v>#DIV/0!</v>
          </cell>
          <cell r="T156" t="e">
            <v>#N/A</v>
          </cell>
          <cell r="U156">
            <v>1</v>
          </cell>
          <cell r="V156" t="e">
            <v>#N/A</v>
          </cell>
        </row>
        <row r="157">
          <cell r="S157" t="e">
            <v>#DIV/0!</v>
          </cell>
          <cell r="T157" t="e">
            <v>#N/A</v>
          </cell>
          <cell r="U157">
            <v>1</v>
          </cell>
          <cell r="V157" t="e">
            <v>#N/A</v>
          </cell>
        </row>
        <row r="158">
          <cell r="S158" t="e">
            <v>#DIV/0!</v>
          </cell>
          <cell r="T158" t="e">
            <v>#N/A</v>
          </cell>
          <cell r="U158">
            <v>1</v>
          </cell>
          <cell r="V158" t="e">
            <v>#N/A</v>
          </cell>
        </row>
        <row r="159">
          <cell r="S159" t="e">
            <v>#DIV/0!</v>
          </cell>
          <cell r="T159" t="e">
            <v>#N/A</v>
          </cell>
          <cell r="U159">
            <v>1</v>
          </cell>
          <cell r="V159" t="e">
            <v>#N/A</v>
          </cell>
        </row>
        <row r="160">
          <cell r="S160" t="e">
            <v>#DIV/0!</v>
          </cell>
          <cell r="T160" t="e">
            <v>#N/A</v>
          </cell>
          <cell r="U160">
            <v>1</v>
          </cell>
          <cell r="V160" t="e">
            <v>#N/A</v>
          </cell>
        </row>
        <row r="161">
          <cell r="S161" t="e">
            <v>#DIV/0!</v>
          </cell>
          <cell r="T161" t="e">
            <v>#N/A</v>
          </cell>
          <cell r="U161">
            <v>1</v>
          </cell>
          <cell r="V161" t="e">
            <v>#N/A</v>
          </cell>
        </row>
        <row r="162">
          <cell r="S162" t="e">
            <v>#DIV/0!</v>
          </cell>
          <cell r="T162" t="e">
            <v>#N/A</v>
          </cell>
          <cell r="U162">
            <v>1</v>
          </cell>
          <cell r="V162" t="e">
            <v>#N/A</v>
          </cell>
        </row>
        <row r="163">
          <cell r="S163" t="e">
            <v>#DIV/0!</v>
          </cell>
          <cell r="T163" t="e">
            <v>#N/A</v>
          </cell>
          <cell r="U163">
            <v>1</v>
          </cell>
          <cell r="V163" t="e">
            <v>#N/A</v>
          </cell>
        </row>
        <row r="164">
          <cell r="S164" t="e">
            <v>#DIV/0!</v>
          </cell>
          <cell r="T164" t="e">
            <v>#N/A</v>
          </cell>
          <cell r="U164">
            <v>1</v>
          </cell>
          <cell r="V164" t="e">
            <v>#N/A</v>
          </cell>
        </row>
        <row r="165">
          <cell r="S165" t="e">
            <v>#DIV/0!</v>
          </cell>
          <cell r="T165" t="e">
            <v>#N/A</v>
          </cell>
          <cell r="U165">
            <v>1</v>
          </cell>
          <cell r="V165" t="e">
            <v>#N/A</v>
          </cell>
        </row>
        <row r="166">
          <cell r="S166" t="e">
            <v>#DIV/0!</v>
          </cell>
          <cell r="T166" t="e">
            <v>#N/A</v>
          </cell>
          <cell r="U166">
            <v>1</v>
          </cell>
          <cell r="V166" t="e">
            <v>#N/A</v>
          </cell>
        </row>
        <row r="167">
          <cell r="S167" t="e">
            <v>#DIV/0!</v>
          </cell>
          <cell r="T167" t="e">
            <v>#N/A</v>
          </cell>
          <cell r="U167">
            <v>1</v>
          </cell>
          <cell r="V167" t="e">
            <v>#N/A</v>
          </cell>
        </row>
        <row r="168">
          <cell r="S168" t="e">
            <v>#DIV/0!</v>
          </cell>
          <cell r="T168" t="e">
            <v>#N/A</v>
          </cell>
          <cell r="U168">
            <v>1</v>
          </cell>
          <cell r="V168" t="e">
            <v>#N/A</v>
          </cell>
        </row>
        <row r="169">
          <cell r="S169" t="e">
            <v>#DIV/0!</v>
          </cell>
          <cell r="T169" t="e">
            <v>#N/A</v>
          </cell>
          <cell r="U169">
            <v>1</v>
          </cell>
          <cell r="V169" t="e">
            <v>#N/A</v>
          </cell>
        </row>
        <row r="170">
          <cell r="S170" t="e">
            <v>#DIV/0!</v>
          </cell>
          <cell r="T170" t="e">
            <v>#N/A</v>
          </cell>
          <cell r="U170">
            <v>1</v>
          </cell>
          <cell r="V170" t="e">
            <v>#N/A</v>
          </cell>
        </row>
        <row r="171">
          <cell r="S171" t="e">
            <v>#DIV/0!</v>
          </cell>
          <cell r="T171" t="e">
            <v>#N/A</v>
          </cell>
          <cell r="U171">
            <v>1</v>
          </cell>
          <cell r="V171" t="e">
            <v>#N/A</v>
          </cell>
        </row>
        <row r="172">
          <cell r="S172" t="e">
            <v>#DIV/0!</v>
          </cell>
          <cell r="T172" t="e">
            <v>#N/A</v>
          </cell>
          <cell r="U172">
            <v>1</v>
          </cell>
          <cell r="V172" t="e">
            <v>#N/A</v>
          </cell>
        </row>
        <row r="173">
          <cell r="S173" t="e">
            <v>#DIV/0!</v>
          </cell>
          <cell r="T173" t="e">
            <v>#N/A</v>
          </cell>
          <cell r="U173">
            <v>1</v>
          </cell>
          <cell r="V173" t="e">
            <v>#N/A</v>
          </cell>
        </row>
        <row r="174">
          <cell r="S174" t="e">
            <v>#DIV/0!</v>
          </cell>
          <cell r="T174" t="e">
            <v>#N/A</v>
          </cell>
          <cell r="U174">
            <v>1</v>
          </cell>
          <cell r="V174" t="e">
            <v>#N/A</v>
          </cell>
        </row>
        <row r="175">
          <cell r="S175" t="e">
            <v>#DIV/0!</v>
          </cell>
          <cell r="T175" t="e">
            <v>#N/A</v>
          </cell>
          <cell r="U175">
            <v>1</v>
          </cell>
          <cell r="V175" t="e">
            <v>#N/A</v>
          </cell>
        </row>
        <row r="176">
          <cell r="S176" t="e">
            <v>#DIV/0!</v>
          </cell>
          <cell r="T176" t="e">
            <v>#N/A</v>
          </cell>
          <cell r="U176">
            <v>1</v>
          </cell>
          <cell r="V176" t="e">
            <v>#N/A</v>
          </cell>
        </row>
        <row r="177">
          <cell r="S177" t="e">
            <v>#DIV/0!</v>
          </cell>
          <cell r="T177" t="e">
            <v>#N/A</v>
          </cell>
          <cell r="U177">
            <v>1</v>
          </cell>
          <cell r="V177" t="e">
            <v>#N/A</v>
          </cell>
        </row>
        <row r="178">
          <cell r="S178" t="e">
            <v>#DIV/0!</v>
          </cell>
          <cell r="T178" t="e">
            <v>#N/A</v>
          </cell>
          <cell r="U178">
            <v>1</v>
          </cell>
          <cell r="V178" t="e">
            <v>#N/A</v>
          </cell>
        </row>
        <row r="179">
          <cell r="S179" t="e">
            <v>#DIV/0!</v>
          </cell>
          <cell r="T179" t="e">
            <v>#N/A</v>
          </cell>
          <cell r="U179">
            <v>1</v>
          </cell>
          <cell r="V179" t="e">
            <v>#N/A</v>
          </cell>
        </row>
        <row r="180">
          <cell r="S180" t="e">
            <v>#DIV/0!</v>
          </cell>
          <cell r="T180" t="e">
            <v>#N/A</v>
          </cell>
          <cell r="U180">
            <v>1</v>
          </cell>
          <cell r="V180" t="e">
            <v>#N/A</v>
          </cell>
        </row>
        <row r="181">
          <cell r="S181" t="e">
            <v>#DIV/0!</v>
          </cell>
          <cell r="T181" t="e">
            <v>#N/A</v>
          </cell>
          <cell r="U181">
            <v>1</v>
          </cell>
          <cell r="V181" t="e">
            <v>#N/A</v>
          </cell>
        </row>
        <row r="182">
          <cell r="S182" t="e">
            <v>#DIV/0!</v>
          </cell>
          <cell r="T182" t="e">
            <v>#N/A</v>
          </cell>
          <cell r="U182">
            <v>1</v>
          </cell>
          <cell r="V182" t="e">
            <v>#N/A</v>
          </cell>
        </row>
        <row r="183">
          <cell r="S183" t="e">
            <v>#DIV/0!</v>
          </cell>
          <cell r="T183" t="e">
            <v>#N/A</v>
          </cell>
          <cell r="U183">
            <v>1</v>
          </cell>
          <cell r="V183" t="e">
            <v>#N/A</v>
          </cell>
        </row>
        <row r="184">
          <cell r="S184" t="e">
            <v>#DIV/0!</v>
          </cell>
          <cell r="T184" t="e">
            <v>#N/A</v>
          </cell>
          <cell r="U184">
            <v>1</v>
          </cell>
          <cell r="V184" t="e">
            <v>#N/A</v>
          </cell>
        </row>
        <row r="185">
          <cell r="S185" t="e">
            <v>#DIV/0!</v>
          </cell>
          <cell r="T185" t="e">
            <v>#N/A</v>
          </cell>
          <cell r="U185">
            <v>1</v>
          </cell>
          <cell r="V185" t="e">
            <v>#N/A</v>
          </cell>
        </row>
        <row r="186">
          <cell r="S186" t="e">
            <v>#DIV/0!</v>
          </cell>
          <cell r="T186" t="e">
            <v>#N/A</v>
          </cell>
          <cell r="U186">
            <v>1</v>
          </cell>
          <cell r="V186" t="e">
            <v>#N/A</v>
          </cell>
        </row>
        <row r="187">
          <cell r="S187" t="e">
            <v>#DIV/0!</v>
          </cell>
          <cell r="T187" t="e">
            <v>#N/A</v>
          </cell>
          <cell r="U187">
            <v>1</v>
          </cell>
          <cell r="V187" t="e">
            <v>#N/A</v>
          </cell>
        </row>
        <row r="188">
          <cell r="S188" t="e">
            <v>#DIV/0!</v>
          </cell>
          <cell r="T188" t="e">
            <v>#N/A</v>
          </cell>
          <cell r="U188">
            <v>1</v>
          </cell>
          <cell r="V188" t="e">
            <v>#N/A</v>
          </cell>
        </row>
        <row r="189">
          <cell r="S189" t="e">
            <v>#DIV/0!</v>
          </cell>
          <cell r="T189" t="e">
            <v>#N/A</v>
          </cell>
          <cell r="U189">
            <v>1</v>
          </cell>
          <cell r="V189" t="e">
            <v>#N/A</v>
          </cell>
        </row>
        <row r="190">
          <cell r="S190" t="e">
            <v>#DIV/0!</v>
          </cell>
          <cell r="T190" t="e">
            <v>#N/A</v>
          </cell>
          <cell r="U190">
            <v>1</v>
          </cell>
          <cell r="V190" t="e">
            <v>#N/A</v>
          </cell>
        </row>
        <row r="191">
          <cell r="S191" t="e">
            <v>#DIV/0!</v>
          </cell>
          <cell r="T191" t="e">
            <v>#N/A</v>
          </cell>
          <cell r="U191">
            <v>1</v>
          </cell>
          <cell r="V191" t="e">
            <v>#N/A</v>
          </cell>
        </row>
        <row r="192">
          <cell r="S192" t="e">
            <v>#DIV/0!</v>
          </cell>
          <cell r="T192" t="e">
            <v>#N/A</v>
          </cell>
          <cell r="U192">
            <v>1</v>
          </cell>
          <cell r="V192" t="e">
            <v>#N/A</v>
          </cell>
        </row>
        <row r="193">
          <cell r="S193" t="e">
            <v>#DIV/0!</v>
          </cell>
          <cell r="T193" t="e">
            <v>#N/A</v>
          </cell>
          <cell r="U193">
            <v>1</v>
          </cell>
          <cell r="V193" t="e">
            <v>#N/A</v>
          </cell>
        </row>
        <row r="194">
          <cell r="S194" t="e">
            <v>#DIV/0!</v>
          </cell>
          <cell r="T194" t="e">
            <v>#N/A</v>
          </cell>
          <cell r="U194">
            <v>1</v>
          </cell>
          <cell r="V194" t="e">
            <v>#N/A</v>
          </cell>
        </row>
        <row r="195">
          <cell r="S195" t="e">
            <v>#DIV/0!</v>
          </cell>
          <cell r="T195" t="e">
            <v>#N/A</v>
          </cell>
          <cell r="U195">
            <v>1</v>
          </cell>
          <cell r="V195" t="e">
            <v>#N/A</v>
          </cell>
        </row>
        <row r="196">
          <cell r="S196" t="e">
            <v>#DIV/0!</v>
          </cell>
          <cell r="T196" t="e">
            <v>#N/A</v>
          </cell>
          <cell r="U196">
            <v>1</v>
          </cell>
          <cell r="V196" t="e">
            <v>#N/A</v>
          </cell>
        </row>
        <row r="197">
          <cell r="S197" t="e">
            <v>#DIV/0!</v>
          </cell>
          <cell r="T197" t="e">
            <v>#N/A</v>
          </cell>
          <cell r="U197">
            <v>1</v>
          </cell>
          <cell r="V197" t="e">
            <v>#N/A</v>
          </cell>
        </row>
        <row r="198">
          <cell r="S198" t="e">
            <v>#DIV/0!</v>
          </cell>
          <cell r="T198" t="e">
            <v>#N/A</v>
          </cell>
          <cell r="U198">
            <v>1</v>
          </cell>
          <cell r="V198" t="e">
            <v>#N/A</v>
          </cell>
        </row>
        <row r="199">
          <cell r="S199" t="e">
            <v>#DIV/0!</v>
          </cell>
          <cell r="T199" t="e">
            <v>#N/A</v>
          </cell>
          <cell r="U199">
            <v>1</v>
          </cell>
          <cell r="V199" t="e">
            <v>#N/A</v>
          </cell>
        </row>
        <row r="200">
          <cell r="S200" t="e">
            <v>#DIV/0!</v>
          </cell>
          <cell r="T200" t="e">
            <v>#N/A</v>
          </cell>
          <cell r="U200">
            <v>1</v>
          </cell>
          <cell r="V200" t="e">
            <v>#N/A</v>
          </cell>
        </row>
        <row r="201">
          <cell r="S201" t="e">
            <v>#DIV/0!</v>
          </cell>
          <cell r="T201" t="e">
            <v>#N/A</v>
          </cell>
          <cell r="U201">
            <v>1</v>
          </cell>
          <cell r="V201" t="e">
            <v>#N/A</v>
          </cell>
        </row>
        <row r="202">
          <cell r="S202" t="e">
            <v>#DIV/0!</v>
          </cell>
          <cell r="T202" t="e">
            <v>#N/A</v>
          </cell>
          <cell r="U202">
            <v>1</v>
          </cell>
          <cell r="V202" t="e">
            <v>#N/A</v>
          </cell>
        </row>
        <row r="203">
          <cell r="S203" t="e">
            <v>#DIV/0!</v>
          </cell>
          <cell r="T203" t="e">
            <v>#N/A</v>
          </cell>
          <cell r="U203">
            <v>1</v>
          </cell>
          <cell r="V203" t="e">
            <v>#N/A</v>
          </cell>
        </row>
        <row r="204">
          <cell r="S204" t="e">
            <v>#DIV/0!</v>
          </cell>
          <cell r="T204" t="e">
            <v>#N/A</v>
          </cell>
          <cell r="U204">
            <v>1</v>
          </cell>
          <cell r="V204" t="e">
            <v>#N/A</v>
          </cell>
        </row>
        <row r="205">
          <cell r="S205" t="e">
            <v>#DIV/0!</v>
          </cell>
          <cell r="T205" t="e">
            <v>#N/A</v>
          </cell>
          <cell r="U205">
            <v>1</v>
          </cell>
          <cell r="V205" t="e">
            <v>#N/A</v>
          </cell>
        </row>
        <row r="206">
          <cell r="S206" t="e">
            <v>#DIV/0!</v>
          </cell>
          <cell r="T206" t="e">
            <v>#N/A</v>
          </cell>
          <cell r="U206">
            <v>1</v>
          </cell>
          <cell r="V206" t="e">
            <v>#N/A</v>
          </cell>
        </row>
        <row r="207">
          <cell r="S207" t="e">
            <v>#DIV/0!</v>
          </cell>
          <cell r="T207" t="e">
            <v>#N/A</v>
          </cell>
          <cell r="U207">
            <v>1</v>
          </cell>
          <cell r="V207" t="e">
            <v>#N/A</v>
          </cell>
        </row>
        <row r="208">
          <cell r="S208" t="e">
            <v>#DIV/0!</v>
          </cell>
          <cell r="T208" t="e">
            <v>#N/A</v>
          </cell>
          <cell r="U208">
            <v>1</v>
          </cell>
          <cell r="V208" t="e">
            <v>#N/A</v>
          </cell>
        </row>
        <row r="209">
          <cell r="S209" t="e">
            <v>#DIV/0!</v>
          </cell>
          <cell r="T209" t="e">
            <v>#N/A</v>
          </cell>
          <cell r="U209">
            <v>1</v>
          </cell>
          <cell r="V209" t="e">
            <v>#N/A</v>
          </cell>
        </row>
        <row r="210">
          <cell r="S210" t="e">
            <v>#DIV/0!</v>
          </cell>
          <cell r="T210" t="e">
            <v>#N/A</v>
          </cell>
          <cell r="U210">
            <v>1</v>
          </cell>
          <cell r="V210" t="e">
            <v>#N/A</v>
          </cell>
        </row>
        <row r="211">
          <cell r="S211" t="e">
            <v>#DIV/0!</v>
          </cell>
          <cell r="T211" t="e">
            <v>#N/A</v>
          </cell>
          <cell r="U211">
            <v>1</v>
          </cell>
          <cell r="V211" t="e">
            <v>#N/A</v>
          </cell>
        </row>
        <row r="212">
          <cell r="S212" t="e">
            <v>#DIV/0!</v>
          </cell>
          <cell r="T212" t="e">
            <v>#N/A</v>
          </cell>
          <cell r="U212">
            <v>1</v>
          </cell>
          <cell r="V212" t="e">
            <v>#N/A</v>
          </cell>
        </row>
        <row r="213">
          <cell r="S213" t="e">
            <v>#DIV/0!</v>
          </cell>
          <cell r="T213" t="e">
            <v>#N/A</v>
          </cell>
          <cell r="U213">
            <v>1</v>
          </cell>
          <cell r="V213" t="e">
            <v>#N/A</v>
          </cell>
        </row>
        <row r="214">
          <cell r="S214" t="e">
            <v>#DIV/0!</v>
          </cell>
          <cell r="T214" t="e">
            <v>#N/A</v>
          </cell>
          <cell r="U214">
            <v>1</v>
          </cell>
          <cell r="V214" t="e">
            <v>#N/A</v>
          </cell>
        </row>
        <row r="215">
          <cell r="S215" t="e">
            <v>#DIV/0!</v>
          </cell>
          <cell r="T215" t="e">
            <v>#N/A</v>
          </cell>
          <cell r="U215">
            <v>1</v>
          </cell>
          <cell r="V215" t="e">
            <v>#N/A</v>
          </cell>
        </row>
        <row r="216">
          <cell r="S216" t="e">
            <v>#DIV/0!</v>
          </cell>
          <cell r="T216" t="e">
            <v>#N/A</v>
          </cell>
          <cell r="U216">
            <v>1</v>
          </cell>
          <cell r="V216" t="e">
            <v>#N/A</v>
          </cell>
        </row>
        <row r="217">
          <cell r="S217" t="e">
            <v>#DIV/0!</v>
          </cell>
          <cell r="T217" t="e">
            <v>#N/A</v>
          </cell>
          <cell r="U217">
            <v>1</v>
          </cell>
          <cell r="V217" t="e">
            <v>#N/A</v>
          </cell>
        </row>
        <row r="218">
          <cell r="S218" t="e">
            <v>#DIV/0!</v>
          </cell>
          <cell r="T218" t="e">
            <v>#N/A</v>
          </cell>
          <cell r="U218">
            <v>1</v>
          </cell>
          <cell r="V218" t="e">
            <v>#N/A</v>
          </cell>
        </row>
        <row r="219">
          <cell r="S219" t="e">
            <v>#DIV/0!</v>
          </cell>
          <cell r="T219" t="e">
            <v>#N/A</v>
          </cell>
          <cell r="U219">
            <v>1</v>
          </cell>
          <cell r="V219" t="e">
            <v>#N/A</v>
          </cell>
        </row>
        <row r="220">
          <cell r="S220" t="e">
            <v>#DIV/0!</v>
          </cell>
          <cell r="T220" t="e">
            <v>#N/A</v>
          </cell>
          <cell r="U220">
            <v>1</v>
          </cell>
          <cell r="V220" t="e">
            <v>#N/A</v>
          </cell>
        </row>
        <row r="221">
          <cell r="S221" t="e">
            <v>#DIV/0!</v>
          </cell>
          <cell r="T221" t="e">
            <v>#N/A</v>
          </cell>
          <cell r="U221">
            <v>1</v>
          </cell>
          <cell r="V221" t="e">
            <v>#N/A</v>
          </cell>
        </row>
        <row r="222">
          <cell r="S222" t="e">
            <v>#DIV/0!</v>
          </cell>
          <cell r="T222" t="e">
            <v>#N/A</v>
          </cell>
          <cell r="U222">
            <v>1</v>
          </cell>
          <cell r="V222" t="e">
            <v>#N/A</v>
          </cell>
        </row>
        <row r="223">
          <cell r="S223" t="e">
            <v>#DIV/0!</v>
          </cell>
          <cell r="T223" t="e">
            <v>#N/A</v>
          </cell>
          <cell r="U223">
            <v>1</v>
          </cell>
          <cell r="V223" t="e">
            <v>#N/A</v>
          </cell>
        </row>
        <row r="224">
          <cell r="S224" t="e">
            <v>#DIV/0!</v>
          </cell>
          <cell r="T224" t="e">
            <v>#N/A</v>
          </cell>
          <cell r="U224">
            <v>1</v>
          </cell>
          <cell r="V224" t="e">
            <v>#N/A</v>
          </cell>
        </row>
        <row r="225">
          <cell r="S225" t="e">
            <v>#DIV/0!</v>
          </cell>
          <cell r="T225" t="e">
            <v>#N/A</v>
          </cell>
          <cell r="U225">
            <v>1</v>
          </cell>
          <cell r="V225" t="e">
            <v>#N/A</v>
          </cell>
        </row>
        <row r="226">
          <cell r="S226" t="e">
            <v>#DIV/0!</v>
          </cell>
          <cell r="T226" t="e">
            <v>#N/A</v>
          </cell>
          <cell r="U226">
            <v>1</v>
          </cell>
          <cell r="V226" t="e">
            <v>#N/A</v>
          </cell>
        </row>
        <row r="227">
          <cell r="S227" t="e">
            <v>#DIV/0!</v>
          </cell>
          <cell r="T227" t="e">
            <v>#N/A</v>
          </cell>
          <cell r="U227">
            <v>1</v>
          </cell>
          <cell r="V227" t="e">
            <v>#N/A</v>
          </cell>
        </row>
        <row r="228">
          <cell r="S228" t="e">
            <v>#DIV/0!</v>
          </cell>
          <cell r="T228" t="e">
            <v>#N/A</v>
          </cell>
          <cell r="U228">
            <v>1</v>
          </cell>
          <cell r="V228" t="e">
            <v>#N/A</v>
          </cell>
        </row>
        <row r="229">
          <cell r="S229" t="e">
            <v>#DIV/0!</v>
          </cell>
          <cell r="T229" t="e">
            <v>#N/A</v>
          </cell>
          <cell r="U229">
            <v>1</v>
          </cell>
          <cell r="V229" t="e">
            <v>#N/A</v>
          </cell>
        </row>
        <row r="230">
          <cell r="S230" t="e">
            <v>#DIV/0!</v>
          </cell>
          <cell r="T230" t="e">
            <v>#N/A</v>
          </cell>
          <cell r="U230">
            <v>1</v>
          </cell>
          <cell r="V230" t="e">
            <v>#N/A</v>
          </cell>
        </row>
        <row r="231">
          <cell r="S231" t="e">
            <v>#DIV/0!</v>
          </cell>
          <cell r="T231" t="e">
            <v>#N/A</v>
          </cell>
          <cell r="U231">
            <v>1</v>
          </cell>
          <cell r="V231" t="e">
            <v>#N/A</v>
          </cell>
        </row>
        <row r="232">
          <cell r="S232" t="e">
            <v>#DIV/0!</v>
          </cell>
          <cell r="T232" t="e">
            <v>#N/A</v>
          </cell>
          <cell r="U232">
            <v>1</v>
          </cell>
          <cell r="V232" t="e">
            <v>#N/A</v>
          </cell>
        </row>
        <row r="233">
          <cell r="S233" t="e">
            <v>#DIV/0!</v>
          </cell>
          <cell r="T233" t="e">
            <v>#N/A</v>
          </cell>
          <cell r="U233">
            <v>1</v>
          </cell>
          <cell r="V233" t="e">
            <v>#N/A</v>
          </cell>
        </row>
        <row r="234">
          <cell r="S234" t="e">
            <v>#DIV/0!</v>
          </cell>
          <cell r="T234" t="e">
            <v>#N/A</v>
          </cell>
          <cell r="U234">
            <v>1</v>
          </cell>
          <cell r="V234" t="e">
            <v>#N/A</v>
          </cell>
        </row>
        <row r="235">
          <cell r="S235" t="e">
            <v>#DIV/0!</v>
          </cell>
          <cell r="T235" t="e">
            <v>#N/A</v>
          </cell>
          <cell r="U235">
            <v>1</v>
          </cell>
          <cell r="V235" t="e">
            <v>#N/A</v>
          </cell>
        </row>
        <row r="236">
          <cell r="S236" t="e">
            <v>#DIV/0!</v>
          </cell>
          <cell r="T236" t="e">
            <v>#N/A</v>
          </cell>
          <cell r="U236">
            <v>1</v>
          </cell>
          <cell r="V236" t="e">
            <v>#N/A</v>
          </cell>
        </row>
        <row r="237">
          <cell r="S237" t="e">
            <v>#DIV/0!</v>
          </cell>
          <cell r="T237" t="e">
            <v>#N/A</v>
          </cell>
          <cell r="U237">
            <v>1</v>
          </cell>
          <cell r="V237" t="e">
            <v>#N/A</v>
          </cell>
        </row>
        <row r="238">
          <cell r="S238" t="e">
            <v>#DIV/0!</v>
          </cell>
          <cell r="T238" t="e">
            <v>#N/A</v>
          </cell>
          <cell r="U238">
            <v>1</v>
          </cell>
          <cell r="V238" t="e">
            <v>#N/A</v>
          </cell>
        </row>
        <row r="239">
          <cell r="S239" t="e">
            <v>#DIV/0!</v>
          </cell>
          <cell r="T239" t="e">
            <v>#N/A</v>
          </cell>
          <cell r="U239">
            <v>1</v>
          </cell>
          <cell r="V239" t="e">
            <v>#N/A</v>
          </cell>
        </row>
        <row r="240">
          <cell r="S240" t="e">
            <v>#DIV/0!</v>
          </cell>
          <cell r="T240" t="e">
            <v>#N/A</v>
          </cell>
          <cell r="U240">
            <v>1</v>
          </cell>
          <cell r="V240" t="e">
            <v>#N/A</v>
          </cell>
        </row>
        <row r="241">
          <cell r="S241" t="e">
            <v>#DIV/0!</v>
          </cell>
          <cell r="T241" t="e">
            <v>#N/A</v>
          </cell>
          <cell r="U241">
            <v>1</v>
          </cell>
          <cell r="V241" t="e">
            <v>#N/A</v>
          </cell>
        </row>
        <row r="242">
          <cell r="S242" t="e">
            <v>#DIV/0!</v>
          </cell>
          <cell r="T242" t="e">
            <v>#N/A</v>
          </cell>
          <cell r="U242">
            <v>1</v>
          </cell>
          <cell r="V242" t="e">
            <v>#N/A</v>
          </cell>
        </row>
        <row r="243">
          <cell r="S243" t="e">
            <v>#DIV/0!</v>
          </cell>
          <cell r="T243" t="e">
            <v>#N/A</v>
          </cell>
          <cell r="U243">
            <v>1</v>
          </cell>
          <cell r="V243" t="e">
            <v>#N/A</v>
          </cell>
        </row>
        <row r="244">
          <cell r="S244" t="e">
            <v>#DIV/0!</v>
          </cell>
          <cell r="T244" t="e">
            <v>#N/A</v>
          </cell>
          <cell r="U244">
            <v>1</v>
          </cell>
          <cell r="V244" t="e">
            <v>#N/A</v>
          </cell>
        </row>
        <row r="245">
          <cell r="S245" t="e">
            <v>#DIV/0!</v>
          </cell>
          <cell r="T245" t="e">
            <v>#N/A</v>
          </cell>
          <cell r="U245">
            <v>1</v>
          </cell>
          <cell r="V245" t="e">
            <v>#N/A</v>
          </cell>
        </row>
        <row r="246">
          <cell r="S246" t="e">
            <v>#DIV/0!</v>
          </cell>
          <cell r="T246" t="e">
            <v>#N/A</v>
          </cell>
          <cell r="U246">
            <v>1</v>
          </cell>
          <cell r="V246" t="e">
            <v>#N/A</v>
          </cell>
        </row>
        <row r="247">
          <cell r="S247" t="e">
            <v>#DIV/0!</v>
          </cell>
          <cell r="T247" t="e">
            <v>#N/A</v>
          </cell>
          <cell r="U247">
            <v>1</v>
          </cell>
          <cell r="V247" t="e">
            <v>#N/A</v>
          </cell>
        </row>
        <row r="248">
          <cell r="S248" t="e">
            <v>#DIV/0!</v>
          </cell>
          <cell r="T248" t="e">
            <v>#N/A</v>
          </cell>
          <cell r="U248">
            <v>1</v>
          </cell>
          <cell r="V248" t="e">
            <v>#N/A</v>
          </cell>
        </row>
        <row r="249">
          <cell r="S249" t="e">
            <v>#DIV/0!</v>
          </cell>
          <cell r="T249" t="e">
            <v>#N/A</v>
          </cell>
          <cell r="U249">
            <v>1</v>
          </cell>
          <cell r="V249" t="e">
            <v>#N/A</v>
          </cell>
        </row>
        <row r="250">
          <cell r="S250" t="e">
            <v>#DIV/0!</v>
          </cell>
          <cell r="T250" t="e">
            <v>#N/A</v>
          </cell>
          <cell r="U250">
            <v>1</v>
          </cell>
          <cell r="V250" t="e">
            <v>#N/A</v>
          </cell>
        </row>
        <row r="251">
          <cell r="S251" t="e">
            <v>#DIV/0!</v>
          </cell>
          <cell r="T251" t="e">
            <v>#N/A</v>
          </cell>
          <cell r="U251">
            <v>1</v>
          </cell>
          <cell r="V251" t="e">
            <v>#N/A</v>
          </cell>
        </row>
        <row r="252">
          <cell r="S252" t="e">
            <v>#DIV/0!</v>
          </cell>
          <cell r="T252" t="e">
            <v>#N/A</v>
          </cell>
          <cell r="U252">
            <v>1</v>
          </cell>
          <cell r="V252" t="e">
            <v>#N/A</v>
          </cell>
        </row>
        <row r="253">
          <cell r="S253" t="e">
            <v>#DIV/0!</v>
          </cell>
          <cell r="T253" t="e">
            <v>#N/A</v>
          </cell>
          <cell r="U253">
            <v>1</v>
          </cell>
          <cell r="V253" t="e">
            <v>#N/A</v>
          </cell>
        </row>
        <row r="254">
          <cell r="S254" t="e">
            <v>#DIV/0!</v>
          </cell>
          <cell r="T254" t="e">
            <v>#N/A</v>
          </cell>
          <cell r="U254">
            <v>1</v>
          </cell>
          <cell r="V254" t="e">
            <v>#N/A</v>
          </cell>
        </row>
        <row r="255">
          <cell r="S255" t="e">
            <v>#DIV/0!</v>
          </cell>
          <cell r="T255" t="e">
            <v>#N/A</v>
          </cell>
          <cell r="U255">
            <v>1</v>
          </cell>
          <cell r="V255" t="e">
            <v>#N/A</v>
          </cell>
        </row>
        <row r="256">
          <cell r="S256" t="e">
            <v>#DIV/0!</v>
          </cell>
          <cell r="T256" t="e">
            <v>#N/A</v>
          </cell>
          <cell r="U256">
            <v>1</v>
          </cell>
          <cell r="V256" t="e">
            <v>#N/A</v>
          </cell>
        </row>
        <row r="257">
          <cell r="S257" t="e">
            <v>#DIV/0!</v>
          </cell>
          <cell r="T257" t="e">
            <v>#N/A</v>
          </cell>
          <cell r="U257">
            <v>1</v>
          </cell>
          <cell r="V257" t="e">
            <v>#N/A</v>
          </cell>
        </row>
        <row r="258">
          <cell r="S258" t="e">
            <v>#DIV/0!</v>
          </cell>
          <cell r="T258" t="e">
            <v>#N/A</v>
          </cell>
          <cell r="U258">
            <v>1</v>
          </cell>
          <cell r="V258" t="e">
            <v>#N/A</v>
          </cell>
        </row>
        <row r="259">
          <cell r="S259" t="e">
            <v>#DIV/0!</v>
          </cell>
          <cell r="T259" t="e">
            <v>#N/A</v>
          </cell>
          <cell r="U259">
            <v>1</v>
          </cell>
          <cell r="V259" t="e">
            <v>#N/A</v>
          </cell>
        </row>
        <row r="260">
          <cell r="S260" t="e">
            <v>#DIV/0!</v>
          </cell>
          <cell r="T260" t="e">
            <v>#N/A</v>
          </cell>
          <cell r="U260">
            <v>1</v>
          </cell>
          <cell r="V260" t="e">
            <v>#N/A</v>
          </cell>
        </row>
        <row r="261">
          <cell r="S261" t="e">
            <v>#DIV/0!</v>
          </cell>
          <cell r="T261" t="e">
            <v>#N/A</v>
          </cell>
          <cell r="U261">
            <v>1</v>
          </cell>
          <cell r="V261" t="e">
            <v>#N/A</v>
          </cell>
        </row>
        <row r="262">
          <cell r="S262" t="e">
            <v>#DIV/0!</v>
          </cell>
          <cell r="T262" t="e">
            <v>#N/A</v>
          </cell>
          <cell r="U262">
            <v>1</v>
          </cell>
          <cell r="V262" t="e">
            <v>#N/A</v>
          </cell>
        </row>
        <row r="263">
          <cell r="S263" t="e">
            <v>#DIV/0!</v>
          </cell>
          <cell r="T263" t="e">
            <v>#N/A</v>
          </cell>
          <cell r="U263">
            <v>1</v>
          </cell>
          <cell r="V263" t="e">
            <v>#N/A</v>
          </cell>
        </row>
        <row r="264">
          <cell r="S264" t="e">
            <v>#DIV/0!</v>
          </cell>
          <cell r="T264" t="e">
            <v>#N/A</v>
          </cell>
          <cell r="U264">
            <v>1</v>
          </cell>
          <cell r="V264" t="e">
            <v>#N/A</v>
          </cell>
        </row>
        <row r="265">
          <cell r="S265" t="e">
            <v>#DIV/0!</v>
          </cell>
          <cell r="T265" t="e">
            <v>#N/A</v>
          </cell>
          <cell r="U265">
            <v>1</v>
          </cell>
          <cell r="V265" t="e">
            <v>#N/A</v>
          </cell>
        </row>
        <row r="266">
          <cell r="S266" t="e">
            <v>#DIV/0!</v>
          </cell>
          <cell r="T266" t="e">
            <v>#N/A</v>
          </cell>
          <cell r="U266">
            <v>1</v>
          </cell>
          <cell r="V266" t="e">
            <v>#N/A</v>
          </cell>
        </row>
        <row r="267">
          <cell r="S267" t="e">
            <v>#DIV/0!</v>
          </cell>
          <cell r="T267" t="e">
            <v>#N/A</v>
          </cell>
          <cell r="U267">
            <v>1</v>
          </cell>
          <cell r="V267" t="e">
            <v>#N/A</v>
          </cell>
        </row>
        <row r="268">
          <cell r="S268" t="e">
            <v>#DIV/0!</v>
          </cell>
          <cell r="T268" t="e">
            <v>#N/A</v>
          </cell>
          <cell r="U268">
            <v>1</v>
          </cell>
          <cell r="V268" t="e">
            <v>#N/A</v>
          </cell>
        </row>
        <row r="269">
          <cell r="S269" t="e">
            <v>#DIV/0!</v>
          </cell>
          <cell r="T269" t="e">
            <v>#N/A</v>
          </cell>
          <cell r="U269">
            <v>1</v>
          </cell>
          <cell r="V269" t="e">
            <v>#N/A</v>
          </cell>
        </row>
        <row r="270">
          <cell r="S270" t="e">
            <v>#DIV/0!</v>
          </cell>
          <cell r="T270" t="e">
            <v>#N/A</v>
          </cell>
          <cell r="U270">
            <v>1</v>
          </cell>
          <cell r="V270" t="e">
            <v>#N/A</v>
          </cell>
        </row>
        <row r="271">
          <cell r="S271" t="e">
            <v>#DIV/0!</v>
          </cell>
          <cell r="T271" t="e">
            <v>#N/A</v>
          </cell>
          <cell r="U271">
            <v>1</v>
          </cell>
          <cell r="V271" t="e">
            <v>#N/A</v>
          </cell>
        </row>
        <row r="272">
          <cell r="S272" t="e">
            <v>#DIV/0!</v>
          </cell>
          <cell r="T272" t="e">
            <v>#N/A</v>
          </cell>
          <cell r="U272">
            <v>1</v>
          </cell>
          <cell r="V272" t="e">
            <v>#N/A</v>
          </cell>
        </row>
        <row r="273">
          <cell r="S273" t="e">
            <v>#DIV/0!</v>
          </cell>
          <cell r="T273" t="e">
            <v>#N/A</v>
          </cell>
          <cell r="U273">
            <v>1</v>
          </cell>
          <cell r="V273" t="e">
            <v>#N/A</v>
          </cell>
        </row>
        <row r="274">
          <cell r="S274" t="e">
            <v>#DIV/0!</v>
          </cell>
          <cell r="T274" t="e">
            <v>#N/A</v>
          </cell>
          <cell r="U274">
            <v>1</v>
          </cell>
          <cell r="V274" t="e">
            <v>#N/A</v>
          </cell>
        </row>
        <row r="275">
          <cell r="S275" t="e">
            <v>#DIV/0!</v>
          </cell>
          <cell r="T275" t="e">
            <v>#N/A</v>
          </cell>
          <cell r="U275">
            <v>1</v>
          </cell>
          <cell r="V275" t="e">
            <v>#N/A</v>
          </cell>
        </row>
        <row r="276">
          <cell r="S276" t="e">
            <v>#DIV/0!</v>
          </cell>
          <cell r="T276" t="e">
            <v>#N/A</v>
          </cell>
          <cell r="U276">
            <v>1</v>
          </cell>
          <cell r="V276" t="e">
            <v>#N/A</v>
          </cell>
        </row>
        <row r="277">
          <cell r="S277" t="e">
            <v>#DIV/0!</v>
          </cell>
          <cell r="T277" t="e">
            <v>#N/A</v>
          </cell>
          <cell r="U277">
            <v>1</v>
          </cell>
          <cell r="V277" t="e">
            <v>#N/A</v>
          </cell>
        </row>
        <row r="278">
          <cell r="S278" t="e">
            <v>#DIV/0!</v>
          </cell>
          <cell r="T278" t="e">
            <v>#N/A</v>
          </cell>
          <cell r="U278">
            <v>1</v>
          </cell>
          <cell r="V278" t="e">
            <v>#N/A</v>
          </cell>
        </row>
        <row r="279">
          <cell r="S279" t="e">
            <v>#DIV/0!</v>
          </cell>
          <cell r="T279" t="e">
            <v>#N/A</v>
          </cell>
          <cell r="U279">
            <v>1</v>
          </cell>
          <cell r="V279" t="e">
            <v>#N/A</v>
          </cell>
        </row>
        <row r="280">
          <cell r="S280" t="e">
            <v>#DIV/0!</v>
          </cell>
          <cell r="T280" t="e">
            <v>#N/A</v>
          </cell>
          <cell r="U280">
            <v>1</v>
          </cell>
          <cell r="V280" t="e">
            <v>#N/A</v>
          </cell>
        </row>
        <row r="281">
          <cell r="S281" t="e">
            <v>#DIV/0!</v>
          </cell>
          <cell r="T281" t="e">
            <v>#N/A</v>
          </cell>
          <cell r="U281">
            <v>1</v>
          </cell>
          <cell r="V281" t="e">
            <v>#N/A</v>
          </cell>
        </row>
        <row r="282">
          <cell r="S282" t="e">
            <v>#DIV/0!</v>
          </cell>
          <cell r="T282" t="e">
            <v>#N/A</v>
          </cell>
          <cell r="U282">
            <v>1</v>
          </cell>
          <cell r="V282" t="e">
            <v>#N/A</v>
          </cell>
        </row>
        <row r="283">
          <cell r="S283" t="e">
            <v>#DIV/0!</v>
          </cell>
          <cell r="T283" t="e">
            <v>#N/A</v>
          </cell>
          <cell r="U283">
            <v>1</v>
          </cell>
          <cell r="V283" t="e">
            <v>#N/A</v>
          </cell>
        </row>
        <row r="284">
          <cell r="S284" t="e">
            <v>#DIV/0!</v>
          </cell>
          <cell r="T284" t="e">
            <v>#N/A</v>
          </cell>
          <cell r="U284">
            <v>1</v>
          </cell>
          <cell r="V284" t="e">
            <v>#N/A</v>
          </cell>
        </row>
        <row r="285">
          <cell r="S285" t="e">
            <v>#DIV/0!</v>
          </cell>
          <cell r="T285" t="e">
            <v>#N/A</v>
          </cell>
          <cell r="U285">
            <v>1</v>
          </cell>
          <cell r="V285" t="e">
            <v>#N/A</v>
          </cell>
        </row>
        <row r="286">
          <cell r="S286" t="e">
            <v>#DIV/0!</v>
          </cell>
          <cell r="T286" t="e">
            <v>#N/A</v>
          </cell>
          <cell r="U286">
            <v>1</v>
          </cell>
          <cell r="V286" t="e">
            <v>#N/A</v>
          </cell>
        </row>
        <row r="287">
          <cell r="S287" t="e">
            <v>#DIV/0!</v>
          </cell>
          <cell r="T287" t="e">
            <v>#N/A</v>
          </cell>
          <cell r="U287">
            <v>1</v>
          </cell>
          <cell r="V287" t="e">
            <v>#N/A</v>
          </cell>
        </row>
        <row r="288">
          <cell r="S288" t="e">
            <v>#DIV/0!</v>
          </cell>
          <cell r="T288" t="e">
            <v>#N/A</v>
          </cell>
          <cell r="U288">
            <v>1</v>
          </cell>
          <cell r="V288" t="e">
            <v>#N/A</v>
          </cell>
        </row>
        <row r="289">
          <cell r="S289" t="e">
            <v>#DIV/0!</v>
          </cell>
          <cell r="T289" t="e">
            <v>#N/A</v>
          </cell>
          <cell r="U289">
            <v>1</v>
          </cell>
          <cell r="V289" t="e">
            <v>#N/A</v>
          </cell>
        </row>
        <row r="290">
          <cell r="S290" t="e">
            <v>#DIV/0!</v>
          </cell>
          <cell r="T290" t="e">
            <v>#N/A</v>
          </cell>
          <cell r="U290">
            <v>1</v>
          </cell>
          <cell r="V290" t="e">
            <v>#N/A</v>
          </cell>
        </row>
        <row r="291">
          <cell r="S291" t="e">
            <v>#DIV/0!</v>
          </cell>
          <cell r="T291" t="e">
            <v>#N/A</v>
          </cell>
          <cell r="U291">
            <v>1</v>
          </cell>
          <cell r="V291" t="e">
            <v>#N/A</v>
          </cell>
        </row>
        <row r="292">
          <cell r="S292" t="e">
            <v>#DIV/0!</v>
          </cell>
          <cell r="T292" t="e">
            <v>#N/A</v>
          </cell>
          <cell r="U292">
            <v>1</v>
          </cell>
          <cell r="V292" t="e">
            <v>#N/A</v>
          </cell>
        </row>
        <row r="293">
          <cell r="S293" t="e">
            <v>#DIV/0!</v>
          </cell>
          <cell r="T293" t="e">
            <v>#N/A</v>
          </cell>
          <cell r="U293">
            <v>1</v>
          </cell>
          <cell r="V293" t="e">
            <v>#N/A</v>
          </cell>
        </row>
        <row r="294">
          <cell r="S294" t="e">
            <v>#DIV/0!</v>
          </cell>
          <cell r="T294" t="e">
            <v>#N/A</v>
          </cell>
          <cell r="U294">
            <v>1</v>
          </cell>
          <cell r="V294" t="e">
            <v>#N/A</v>
          </cell>
        </row>
        <row r="295">
          <cell r="S295" t="e">
            <v>#DIV/0!</v>
          </cell>
          <cell r="T295" t="e">
            <v>#N/A</v>
          </cell>
          <cell r="U295">
            <v>1</v>
          </cell>
          <cell r="V295" t="e">
            <v>#N/A</v>
          </cell>
        </row>
        <row r="296">
          <cell r="S296" t="e">
            <v>#DIV/0!</v>
          </cell>
          <cell r="T296" t="e">
            <v>#N/A</v>
          </cell>
          <cell r="U296">
            <v>1</v>
          </cell>
          <cell r="V296" t="e">
            <v>#N/A</v>
          </cell>
        </row>
        <row r="297">
          <cell r="S297" t="e">
            <v>#DIV/0!</v>
          </cell>
          <cell r="T297" t="e">
            <v>#N/A</v>
          </cell>
          <cell r="U297">
            <v>1</v>
          </cell>
          <cell r="V297" t="e">
            <v>#N/A</v>
          </cell>
        </row>
        <row r="298">
          <cell r="S298" t="e">
            <v>#DIV/0!</v>
          </cell>
          <cell r="T298" t="e">
            <v>#N/A</v>
          </cell>
          <cell r="U298">
            <v>1</v>
          </cell>
          <cell r="V298" t="e">
            <v>#N/A</v>
          </cell>
        </row>
        <row r="299">
          <cell r="S299" t="e">
            <v>#DIV/0!</v>
          </cell>
          <cell r="T299" t="e">
            <v>#N/A</v>
          </cell>
          <cell r="U299">
            <v>1</v>
          </cell>
          <cell r="V299" t="e">
            <v>#N/A</v>
          </cell>
        </row>
        <row r="300">
          <cell r="S300" t="e">
            <v>#DIV/0!</v>
          </cell>
          <cell r="T300" t="e">
            <v>#N/A</v>
          </cell>
          <cell r="U300">
            <v>1</v>
          </cell>
          <cell r="V300" t="e">
            <v>#N/A</v>
          </cell>
        </row>
        <row r="301">
          <cell r="S301" t="e">
            <v>#DIV/0!</v>
          </cell>
          <cell r="T301" t="e">
            <v>#N/A</v>
          </cell>
          <cell r="U301">
            <v>1</v>
          </cell>
          <cell r="V301" t="e">
            <v>#N/A</v>
          </cell>
        </row>
        <row r="302">
          <cell r="S302" t="e">
            <v>#DIV/0!</v>
          </cell>
          <cell r="T302" t="e">
            <v>#N/A</v>
          </cell>
          <cell r="U302">
            <v>1</v>
          </cell>
          <cell r="V302" t="e">
            <v>#N/A</v>
          </cell>
        </row>
        <row r="303">
          <cell r="S303" t="e">
            <v>#DIV/0!</v>
          </cell>
          <cell r="T303" t="e">
            <v>#N/A</v>
          </cell>
          <cell r="U303">
            <v>1</v>
          </cell>
          <cell r="V303" t="e">
            <v>#N/A</v>
          </cell>
        </row>
        <row r="304">
          <cell r="S304" t="e">
            <v>#DIV/0!</v>
          </cell>
          <cell r="T304" t="e">
            <v>#N/A</v>
          </cell>
          <cell r="U304">
            <v>1</v>
          </cell>
          <cell r="V304" t="e">
            <v>#N/A</v>
          </cell>
        </row>
        <row r="305">
          <cell r="S305" t="e">
            <v>#DIV/0!</v>
          </cell>
          <cell r="T305" t="e">
            <v>#N/A</v>
          </cell>
          <cell r="U305">
            <v>1</v>
          </cell>
          <cell r="V305" t="e">
            <v>#N/A</v>
          </cell>
        </row>
        <row r="306">
          <cell r="S306" t="e">
            <v>#DIV/0!</v>
          </cell>
          <cell r="T306" t="e">
            <v>#N/A</v>
          </cell>
          <cell r="U306">
            <v>1</v>
          </cell>
          <cell r="V306" t="e">
            <v>#N/A</v>
          </cell>
        </row>
        <row r="307">
          <cell r="S307" t="e">
            <v>#DIV/0!</v>
          </cell>
          <cell r="T307" t="e">
            <v>#N/A</v>
          </cell>
          <cell r="U307">
            <v>1</v>
          </cell>
          <cell r="V307" t="e">
            <v>#N/A</v>
          </cell>
        </row>
        <row r="308">
          <cell r="S308" t="e">
            <v>#DIV/0!</v>
          </cell>
          <cell r="T308" t="e">
            <v>#N/A</v>
          </cell>
          <cell r="U308">
            <v>1</v>
          </cell>
          <cell r="V308" t="e">
            <v>#N/A</v>
          </cell>
        </row>
        <row r="309">
          <cell r="S309" t="e">
            <v>#DIV/0!</v>
          </cell>
          <cell r="T309" t="e">
            <v>#N/A</v>
          </cell>
          <cell r="U309">
            <v>1</v>
          </cell>
          <cell r="V309" t="e">
            <v>#N/A</v>
          </cell>
        </row>
        <row r="310">
          <cell r="S310" t="e">
            <v>#DIV/0!</v>
          </cell>
          <cell r="T310" t="e">
            <v>#N/A</v>
          </cell>
          <cell r="U310">
            <v>1</v>
          </cell>
          <cell r="V310" t="e">
            <v>#N/A</v>
          </cell>
        </row>
        <row r="311">
          <cell r="S311" t="e">
            <v>#DIV/0!</v>
          </cell>
          <cell r="T311" t="e">
            <v>#N/A</v>
          </cell>
          <cell r="U311">
            <v>1</v>
          </cell>
          <cell r="V311" t="e">
            <v>#N/A</v>
          </cell>
        </row>
        <row r="312">
          <cell r="S312" t="e">
            <v>#DIV/0!</v>
          </cell>
          <cell r="T312" t="e">
            <v>#N/A</v>
          </cell>
          <cell r="U312">
            <v>1</v>
          </cell>
          <cell r="V312" t="e">
            <v>#N/A</v>
          </cell>
        </row>
        <row r="313">
          <cell r="S313" t="e">
            <v>#DIV/0!</v>
          </cell>
          <cell r="T313" t="e">
            <v>#N/A</v>
          </cell>
          <cell r="U313">
            <v>1</v>
          </cell>
          <cell r="V313" t="e">
            <v>#N/A</v>
          </cell>
        </row>
        <row r="314">
          <cell r="S314" t="e">
            <v>#DIV/0!</v>
          </cell>
          <cell r="T314" t="e">
            <v>#N/A</v>
          </cell>
          <cell r="U314">
            <v>1</v>
          </cell>
          <cell r="V314" t="e">
            <v>#N/A</v>
          </cell>
        </row>
        <row r="315">
          <cell r="S315" t="e">
            <v>#DIV/0!</v>
          </cell>
          <cell r="T315" t="e">
            <v>#N/A</v>
          </cell>
          <cell r="U315">
            <v>1</v>
          </cell>
          <cell r="V315" t="e">
            <v>#N/A</v>
          </cell>
        </row>
        <row r="316">
          <cell r="S316" t="e">
            <v>#DIV/0!</v>
          </cell>
          <cell r="T316" t="e">
            <v>#N/A</v>
          </cell>
          <cell r="U316">
            <v>1</v>
          </cell>
          <cell r="V316" t="e">
            <v>#N/A</v>
          </cell>
        </row>
        <row r="317">
          <cell r="S317" t="e">
            <v>#DIV/0!</v>
          </cell>
          <cell r="T317" t="e">
            <v>#N/A</v>
          </cell>
          <cell r="U317">
            <v>1</v>
          </cell>
          <cell r="V317" t="e">
            <v>#N/A</v>
          </cell>
        </row>
        <row r="318">
          <cell r="S318" t="e">
            <v>#DIV/0!</v>
          </cell>
          <cell r="T318" t="e">
            <v>#N/A</v>
          </cell>
          <cell r="U318">
            <v>1</v>
          </cell>
          <cell r="V318" t="e">
            <v>#N/A</v>
          </cell>
        </row>
        <row r="319">
          <cell r="S319" t="e">
            <v>#DIV/0!</v>
          </cell>
          <cell r="T319" t="e">
            <v>#N/A</v>
          </cell>
          <cell r="U319">
            <v>1</v>
          </cell>
          <cell r="V319" t="e">
            <v>#N/A</v>
          </cell>
        </row>
        <row r="320">
          <cell r="S320" t="e">
            <v>#DIV/0!</v>
          </cell>
          <cell r="T320" t="e">
            <v>#N/A</v>
          </cell>
          <cell r="U320">
            <v>1</v>
          </cell>
          <cell r="V320" t="e">
            <v>#N/A</v>
          </cell>
        </row>
        <row r="321">
          <cell r="S321" t="e">
            <v>#DIV/0!</v>
          </cell>
          <cell r="T321" t="e">
            <v>#N/A</v>
          </cell>
          <cell r="U321">
            <v>1</v>
          </cell>
          <cell r="V321" t="e">
            <v>#N/A</v>
          </cell>
        </row>
        <row r="322">
          <cell r="S322" t="e">
            <v>#DIV/0!</v>
          </cell>
          <cell r="T322" t="e">
            <v>#N/A</v>
          </cell>
          <cell r="U322">
            <v>1</v>
          </cell>
          <cell r="V322" t="e">
            <v>#N/A</v>
          </cell>
        </row>
        <row r="323">
          <cell r="S323" t="e">
            <v>#DIV/0!</v>
          </cell>
          <cell r="T323" t="e">
            <v>#N/A</v>
          </cell>
          <cell r="U323">
            <v>1</v>
          </cell>
          <cell r="V323" t="e">
            <v>#N/A</v>
          </cell>
        </row>
        <row r="324">
          <cell r="S324" t="e">
            <v>#DIV/0!</v>
          </cell>
          <cell r="T324" t="e">
            <v>#N/A</v>
          </cell>
          <cell r="U324">
            <v>1</v>
          </cell>
          <cell r="V324" t="e">
            <v>#N/A</v>
          </cell>
        </row>
        <row r="325">
          <cell r="S325" t="e">
            <v>#DIV/0!</v>
          </cell>
          <cell r="T325" t="e">
            <v>#N/A</v>
          </cell>
          <cell r="U325">
            <v>1</v>
          </cell>
          <cell r="V325" t="e">
            <v>#N/A</v>
          </cell>
        </row>
        <row r="326">
          <cell r="S326" t="e">
            <v>#DIV/0!</v>
          </cell>
          <cell r="T326" t="e">
            <v>#N/A</v>
          </cell>
          <cell r="U326">
            <v>1</v>
          </cell>
          <cell r="V326" t="e">
            <v>#N/A</v>
          </cell>
        </row>
        <row r="327">
          <cell r="S327" t="e">
            <v>#DIV/0!</v>
          </cell>
          <cell r="T327" t="e">
            <v>#N/A</v>
          </cell>
          <cell r="U327">
            <v>1</v>
          </cell>
          <cell r="V327" t="e">
            <v>#N/A</v>
          </cell>
        </row>
        <row r="328">
          <cell r="S328" t="e">
            <v>#DIV/0!</v>
          </cell>
          <cell r="T328" t="e">
            <v>#N/A</v>
          </cell>
          <cell r="U328">
            <v>1</v>
          </cell>
          <cell r="V328" t="e">
            <v>#N/A</v>
          </cell>
        </row>
        <row r="329">
          <cell r="S329" t="e">
            <v>#DIV/0!</v>
          </cell>
          <cell r="T329" t="e">
            <v>#N/A</v>
          </cell>
          <cell r="U329">
            <v>1</v>
          </cell>
          <cell r="V329" t="e">
            <v>#N/A</v>
          </cell>
        </row>
        <row r="330">
          <cell r="S330" t="e">
            <v>#DIV/0!</v>
          </cell>
          <cell r="T330" t="e">
            <v>#N/A</v>
          </cell>
          <cell r="U330">
            <v>1</v>
          </cell>
          <cell r="V330" t="e">
            <v>#N/A</v>
          </cell>
        </row>
        <row r="331">
          <cell r="S331" t="e">
            <v>#DIV/0!</v>
          </cell>
          <cell r="T331" t="e">
            <v>#N/A</v>
          </cell>
          <cell r="U331">
            <v>1</v>
          </cell>
          <cell r="V331" t="e">
            <v>#N/A</v>
          </cell>
        </row>
        <row r="332">
          <cell r="S332" t="e">
            <v>#DIV/0!</v>
          </cell>
          <cell r="T332" t="e">
            <v>#N/A</v>
          </cell>
          <cell r="U332">
            <v>1</v>
          </cell>
          <cell r="V332" t="e">
            <v>#N/A</v>
          </cell>
        </row>
        <row r="333">
          <cell r="S333" t="e">
            <v>#DIV/0!</v>
          </cell>
          <cell r="T333" t="e">
            <v>#N/A</v>
          </cell>
          <cell r="U333">
            <v>1</v>
          </cell>
          <cell r="V333" t="e">
            <v>#N/A</v>
          </cell>
        </row>
        <row r="334">
          <cell r="S334" t="e">
            <v>#DIV/0!</v>
          </cell>
          <cell r="T334" t="e">
            <v>#N/A</v>
          </cell>
          <cell r="U334">
            <v>1</v>
          </cell>
          <cell r="V334" t="e">
            <v>#N/A</v>
          </cell>
        </row>
        <row r="335">
          <cell r="S335" t="e">
            <v>#DIV/0!</v>
          </cell>
          <cell r="T335" t="e">
            <v>#N/A</v>
          </cell>
          <cell r="U335">
            <v>1</v>
          </cell>
          <cell r="V335" t="e">
            <v>#N/A</v>
          </cell>
        </row>
        <row r="336">
          <cell r="S336" t="e">
            <v>#DIV/0!</v>
          </cell>
          <cell r="T336" t="e">
            <v>#N/A</v>
          </cell>
          <cell r="U336">
            <v>1</v>
          </cell>
          <cell r="V336" t="e">
            <v>#N/A</v>
          </cell>
        </row>
        <row r="337">
          <cell r="S337" t="e">
            <v>#DIV/0!</v>
          </cell>
          <cell r="T337" t="e">
            <v>#N/A</v>
          </cell>
          <cell r="U337">
            <v>1</v>
          </cell>
          <cell r="V337" t="e">
            <v>#N/A</v>
          </cell>
        </row>
        <row r="338">
          <cell r="S338" t="e">
            <v>#DIV/0!</v>
          </cell>
          <cell r="T338" t="e">
            <v>#N/A</v>
          </cell>
          <cell r="U338">
            <v>1</v>
          </cell>
          <cell r="V338" t="e">
            <v>#N/A</v>
          </cell>
        </row>
        <row r="339">
          <cell r="S339" t="e">
            <v>#DIV/0!</v>
          </cell>
          <cell r="T339" t="e">
            <v>#N/A</v>
          </cell>
          <cell r="U339">
            <v>1</v>
          </cell>
          <cell r="V339" t="e">
            <v>#N/A</v>
          </cell>
        </row>
        <row r="340">
          <cell r="S340" t="e">
            <v>#DIV/0!</v>
          </cell>
          <cell r="T340" t="e">
            <v>#N/A</v>
          </cell>
          <cell r="U340">
            <v>1</v>
          </cell>
          <cell r="V340" t="e">
            <v>#N/A</v>
          </cell>
        </row>
        <row r="341">
          <cell r="S341" t="e">
            <v>#DIV/0!</v>
          </cell>
          <cell r="T341" t="e">
            <v>#N/A</v>
          </cell>
          <cell r="U341">
            <v>1</v>
          </cell>
          <cell r="V341" t="e">
            <v>#N/A</v>
          </cell>
        </row>
        <row r="342">
          <cell r="S342" t="e">
            <v>#DIV/0!</v>
          </cell>
          <cell r="T342" t="e">
            <v>#N/A</v>
          </cell>
          <cell r="U342">
            <v>1</v>
          </cell>
          <cell r="V342" t="e">
            <v>#N/A</v>
          </cell>
        </row>
        <row r="343">
          <cell r="S343" t="e">
            <v>#DIV/0!</v>
          </cell>
          <cell r="T343" t="e">
            <v>#N/A</v>
          </cell>
          <cell r="U343">
            <v>1</v>
          </cell>
          <cell r="V343" t="e">
            <v>#N/A</v>
          </cell>
        </row>
        <row r="344">
          <cell r="S344" t="e">
            <v>#DIV/0!</v>
          </cell>
          <cell r="T344" t="e">
            <v>#N/A</v>
          </cell>
          <cell r="U344">
            <v>1</v>
          </cell>
          <cell r="V344" t="e">
            <v>#N/A</v>
          </cell>
        </row>
        <row r="345">
          <cell r="S345" t="e">
            <v>#DIV/0!</v>
          </cell>
          <cell r="T345" t="e">
            <v>#N/A</v>
          </cell>
          <cell r="U345">
            <v>1</v>
          </cell>
          <cell r="V345" t="e">
            <v>#N/A</v>
          </cell>
        </row>
        <row r="346">
          <cell r="S346" t="e">
            <v>#DIV/0!</v>
          </cell>
          <cell r="T346" t="e">
            <v>#N/A</v>
          </cell>
          <cell r="U346">
            <v>1</v>
          </cell>
          <cell r="V346" t="e">
            <v>#N/A</v>
          </cell>
        </row>
        <row r="347">
          <cell r="S347" t="e">
            <v>#DIV/0!</v>
          </cell>
          <cell r="T347" t="e">
            <v>#N/A</v>
          </cell>
          <cell r="U347">
            <v>1</v>
          </cell>
          <cell r="V347" t="e">
            <v>#N/A</v>
          </cell>
        </row>
        <row r="348">
          <cell r="S348" t="e">
            <v>#DIV/0!</v>
          </cell>
          <cell r="T348" t="e">
            <v>#N/A</v>
          </cell>
          <cell r="U348">
            <v>1</v>
          </cell>
          <cell r="V348" t="e">
            <v>#N/A</v>
          </cell>
        </row>
        <row r="349">
          <cell r="S349" t="e">
            <v>#DIV/0!</v>
          </cell>
          <cell r="T349" t="e">
            <v>#N/A</v>
          </cell>
          <cell r="U349">
            <v>1</v>
          </cell>
          <cell r="V349" t="e">
            <v>#N/A</v>
          </cell>
        </row>
        <row r="350">
          <cell r="S350" t="e">
            <v>#DIV/0!</v>
          </cell>
          <cell r="T350" t="e">
            <v>#N/A</v>
          </cell>
          <cell r="U350">
            <v>1</v>
          </cell>
          <cell r="V350" t="e">
            <v>#N/A</v>
          </cell>
        </row>
        <row r="351">
          <cell r="S351" t="e">
            <v>#DIV/0!</v>
          </cell>
          <cell r="T351" t="e">
            <v>#N/A</v>
          </cell>
          <cell r="U351">
            <v>1</v>
          </cell>
          <cell r="V351" t="e">
            <v>#N/A</v>
          </cell>
        </row>
        <row r="352">
          <cell r="S352" t="e">
            <v>#DIV/0!</v>
          </cell>
          <cell r="T352" t="e">
            <v>#N/A</v>
          </cell>
          <cell r="U352">
            <v>1</v>
          </cell>
          <cell r="V352" t="e">
            <v>#N/A</v>
          </cell>
        </row>
        <row r="353">
          <cell r="S353" t="e">
            <v>#DIV/0!</v>
          </cell>
          <cell r="T353" t="e">
            <v>#N/A</v>
          </cell>
          <cell r="U353">
            <v>1</v>
          </cell>
          <cell r="V353" t="e">
            <v>#N/A</v>
          </cell>
        </row>
        <row r="354">
          <cell r="S354" t="e">
            <v>#DIV/0!</v>
          </cell>
          <cell r="T354" t="e">
            <v>#N/A</v>
          </cell>
          <cell r="U354">
            <v>1</v>
          </cell>
          <cell r="V354" t="e">
            <v>#N/A</v>
          </cell>
        </row>
        <row r="355">
          <cell r="S355" t="e">
            <v>#DIV/0!</v>
          </cell>
          <cell r="T355" t="e">
            <v>#N/A</v>
          </cell>
          <cell r="U355">
            <v>1</v>
          </cell>
          <cell r="V355" t="e">
            <v>#N/A</v>
          </cell>
        </row>
        <row r="356">
          <cell r="S356" t="e">
            <v>#DIV/0!</v>
          </cell>
          <cell r="T356" t="e">
            <v>#N/A</v>
          </cell>
          <cell r="U356">
            <v>1</v>
          </cell>
          <cell r="V356" t="e">
            <v>#N/A</v>
          </cell>
        </row>
        <row r="357">
          <cell r="S357" t="e">
            <v>#DIV/0!</v>
          </cell>
          <cell r="T357" t="e">
            <v>#N/A</v>
          </cell>
          <cell r="U357">
            <v>1</v>
          </cell>
          <cell r="V357" t="e">
            <v>#N/A</v>
          </cell>
        </row>
        <row r="358">
          <cell r="S358" t="e">
            <v>#DIV/0!</v>
          </cell>
          <cell r="T358" t="e">
            <v>#N/A</v>
          </cell>
          <cell r="U358">
            <v>1</v>
          </cell>
          <cell r="V358" t="e">
            <v>#N/A</v>
          </cell>
        </row>
        <row r="359">
          <cell r="S359" t="e">
            <v>#DIV/0!</v>
          </cell>
          <cell r="T359" t="e">
            <v>#N/A</v>
          </cell>
          <cell r="U359">
            <v>1</v>
          </cell>
          <cell r="V359" t="e">
            <v>#N/A</v>
          </cell>
        </row>
        <row r="360">
          <cell r="S360" t="e">
            <v>#DIV/0!</v>
          </cell>
          <cell r="T360" t="e">
            <v>#N/A</v>
          </cell>
          <cell r="U360">
            <v>1</v>
          </cell>
          <cell r="V360" t="e">
            <v>#N/A</v>
          </cell>
        </row>
        <row r="361">
          <cell r="S361" t="e">
            <v>#DIV/0!</v>
          </cell>
          <cell r="T361" t="e">
            <v>#N/A</v>
          </cell>
          <cell r="U361">
            <v>1</v>
          </cell>
          <cell r="V361" t="e">
            <v>#N/A</v>
          </cell>
        </row>
        <row r="362">
          <cell r="S362" t="e">
            <v>#DIV/0!</v>
          </cell>
          <cell r="T362" t="e">
            <v>#N/A</v>
          </cell>
          <cell r="U362">
            <v>1</v>
          </cell>
          <cell r="V362" t="e">
            <v>#N/A</v>
          </cell>
        </row>
        <row r="363">
          <cell r="S363" t="e">
            <v>#DIV/0!</v>
          </cell>
          <cell r="T363" t="e">
            <v>#N/A</v>
          </cell>
          <cell r="U363">
            <v>1</v>
          </cell>
          <cell r="V363" t="e">
            <v>#N/A</v>
          </cell>
        </row>
        <row r="364">
          <cell r="S364" t="e">
            <v>#DIV/0!</v>
          </cell>
          <cell r="T364" t="e">
            <v>#N/A</v>
          </cell>
          <cell r="U364">
            <v>1</v>
          </cell>
          <cell r="V364" t="e">
            <v>#N/A</v>
          </cell>
        </row>
        <row r="365">
          <cell r="S365" t="e">
            <v>#DIV/0!</v>
          </cell>
          <cell r="T365" t="e">
            <v>#N/A</v>
          </cell>
          <cell r="U365">
            <v>1</v>
          </cell>
          <cell r="V365" t="e">
            <v>#N/A</v>
          </cell>
        </row>
        <row r="366">
          <cell r="S366" t="e">
            <v>#DIV/0!</v>
          </cell>
          <cell r="T366" t="e">
            <v>#N/A</v>
          </cell>
          <cell r="U366">
            <v>1</v>
          </cell>
          <cell r="V366" t="e">
            <v>#N/A</v>
          </cell>
        </row>
        <row r="367">
          <cell r="S367" t="e">
            <v>#DIV/0!</v>
          </cell>
          <cell r="T367" t="e">
            <v>#N/A</v>
          </cell>
          <cell r="U367">
            <v>1</v>
          </cell>
          <cell r="V367" t="e">
            <v>#N/A</v>
          </cell>
        </row>
        <row r="368">
          <cell r="S368" t="e">
            <v>#DIV/0!</v>
          </cell>
          <cell r="T368" t="e">
            <v>#N/A</v>
          </cell>
          <cell r="U368">
            <v>1</v>
          </cell>
          <cell r="V368" t="e">
            <v>#N/A</v>
          </cell>
        </row>
        <row r="369">
          <cell r="S369" t="e">
            <v>#DIV/0!</v>
          </cell>
          <cell r="T369" t="e">
            <v>#N/A</v>
          </cell>
          <cell r="U369">
            <v>1</v>
          </cell>
          <cell r="V369" t="e">
            <v>#N/A</v>
          </cell>
        </row>
        <row r="370">
          <cell r="S370" t="e">
            <v>#DIV/0!</v>
          </cell>
          <cell r="T370" t="e">
            <v>#N/A</v>
          </cell>
          <cell r="U370">
            <v>1</v>
          </cell>
          <cell r="V370" t="e">
            <v>#N/A</v>
          </cell>
        </row>
        <row r="371">
          <cell r="S371" t="e">
            <v>#DIV/0!</v>
          </cell>
          <cell r="T371" t="e">
            <v>#N/A</v>
          </cell>
          <cell r="U371">
            <v>1</v>
          </cell>
          <cell r="V371" t="e">
            <v>#N/A</v>
          </cell>
        </row>
        <row r="372">
          <cell r="S372" t="e">
            <v>#DIV/0!</v>
          </cell>
          <cell r="T372" t="e">
            <v>#N/A</v>
          </cell>
          <cell r="U372">
            <v>1</v>
          </cell>
          <cell r="V372" t="e">
            <v>#N/A</v>
          </cell>
        </row>
        <row r="373">
          <cell r="S373" t="e">
            <v>#DIV/0!</v>
          </cell>
          <cell r="T373" t="e">
            <v>#N/A</v>
          </cell>
          <cell r="U373">
            <v>1</v>
          </cell>
          <cell r="V373" t="e">
            <v>#N/A</v>
          </cell>
        </row>
        <row r="374">
          <cell r="S374" t="e">
            <v>#DIV/0!</v>
          </cell>
          <cell r="T374" t="e">
            <v>#N/A</v>
          </cell>
          <cell r="U374">
            <v>1</v>
          </cell>
          <cell r="V374" t="e">
            <v>#N/A</v>
          </cell>
        </row>
        <row r="375">
          <cell r="S375" t="e">
            <v>#DIV/0!</v>
          </cell>
          <cell r="T375" t="e">
            <v>#N/A</v>
          </cell>
          <cell r="U375">
            <v>1</v>
          </cell>
          <cell r="V375" t="e">
            <v>#N/A</v>
          </cell>
        </row>
        <row r="376">
          <cell r="S376" t="e">
            <v>#DIV/0!</v>
          </cell>
          <cell r="T376" t="e">
            <v>#N/A</v>
          </cell>
          <cell r="U376">
            <v>1</v>
          </cell>
          <cell r="V376" t="e">
            <v>#N/A</v>
          </cell>
        </row>
        <row r="377">
          <cell r="S377" t="e">
            <v>#DIV/0!</v>
          </cell>
          <cell r="T377" t="e">
            <v>#N/A</v>
          </cell>
          <cell r="U377">
            <v>1</v>
          </cell>
          <cell r="V377" t="e">
            <v>#N/A</v>
          </cell>
        </row>
        <row r="378">
          <cell r="S378" t="e">
            <v>#DIV/0!</v>
          </cell>
          <cell r="T378" t="e">
            <v>#N/A</v>
          </cell>
          <cell r="U378">
            <v>1</v>
          </cell>
          <cell r="V378" t="e">
            <v>#N/A</v>
          </cell>
        </row>
        <row r="379">
          <cell r="S379" t="e">
            <v>#DIV/0!</v>
          </cell>
          <cell r="T379" t="e">
            <v>#N/A</v>
          </cell>
          <cell r="U379">
            <v>1</v>
          </cell>
          <cell r="V379" t="e">
            <v>#N/A</v>
          </cell>
        </row>
        <row r="380">
          <cell r="S380" t="e">
            <v>#DIV/0!</v>
          </cell>
          <cell r="T380" t="e">
            <v>#N/A</v>
          </cell>
          <cell r="U380">
            <v>1</v>
          </cell>
          <cell r="V380" t="e">
            <v>#N/A</v>
          </cell>
        </row>
        <row r="381">
          <cell r="S381" t="e">
            <v>#DIV/0!</v>
          </cell>
          <cell r="T381" t="e">
            <v>#N/A</v>
          </cell>
          <cell r="U381">
            <v>1</v>
          </cell>
          <cell r="V381" t="e">
            <v>#N/A</v>
          </cell>
        </row>
        <row r="382">
          <cell r="S382" t="e">
            <v>#DIV/0!</v>
          </cell>
          <cell r="T382" t="e">
            <v>#N/A</v>
          </cell>
          <cell r="U382">
            <v>1</v>
          </cell>
          <cell r="V382" t="e">
            <v>#N/A</v>
          </cell>
        </row>
        <row r="383">
          <cell r="S383" t="e">
            <v>#DIV/0!</v>
          </cell>
          <cell r="T383" t="e">
            <v>#N/A</v>
          </cell>
          <cell r="U383">
            <v>1</v>
          </cell>
          <cell r="V383" t="e">
            <v>#N/A</v>
          </cell>
        </row>
        <row r="384">
          <cell r="S384" t="e">
            <v>#DIV/0!</v>
          </cell>
          <cell r="T384" t="e">
            <v>#N/A</v>
          </cell>
          <cell r="U384">
            <v>1</v>
          </cell>
          <cell r="V384" t="e">
            <v>#N/A</v>
          </cell>
        </row>
        <row r="385">
          <cell r="S385" t="e">
            <v>#DIV/0!</v>
          </cell>
          <cell r="T385" t="e">
            <v>#N/A</v>
          </cell>
          <cell r="U385">
            <v>1</v>
          </cell>
          <cell r="V385" t="e">
            <v>#N/A</v>
          </cell>
        </row>
        <row r="386">
          <cell r="S386" t="e">
            <v>#DIV/0!</v>
          </cell>
          <cell r="T386" t="e">
            <v>#N/A</v>
          </cell>
          <cell r="U386">
            <v>1</v>
          </cell>
          <cell r="V386" t="e">
            <v>#N/A</v>
          </cell>
        </row>
        <row r="387">
          <cell r="S387" t="e">
            <v>#DIV/0!</v>
          </cell>
          <cell r="T387" t="e">
            <v>#N/A</v>
          </cell>
          <cell r="U387">
            <v>1</v>
          </cell>
          <cell r="V387" t="e">
            <v>#N/A</v>
          </cell>
        </row>
        <row r="388">
          <cell r="S388" t="e">
            <v>#DIV/0!</v>
          </cell>
          <cell r="T388" t="e">
            <v>#N/A</v>
          </cell>
          <cell r="U388">
            <v>1</v>
          </cell>
          <cell r="V388" t="e">
            <v>#N/A</v>
          </cell>
        </row>
        <row r="389">
          <cell r="S389" t="e">
            <v>#DIV/0!</v>
          </cell>
          <cell r="T389" t="e">
            <v>#N/A</v>
          </cell>
          <cell r="U389">
            <v>1</v>
          </cell>
          <cell r="V389" t="e">
            <v>#N/A</v>
          </cell>
        </row>
        <row r="390">
          <cell r="S390" t="e">
            <v>#DIV/0!</v>
          </cell>
          <cell r="T390" t="e">
            <v>#N/A</v>
          </cell>
          <cell r="U390">
            <v>1</v>
          </cell>
          <cell r="V390" t="e">
            <v>#N/A</v>
          </cell>
        </row>
        <row r="391">
          <cell r="S391" t="e">
            <v>#DIV/0!</v>
          </cell>
          <cell r="T391" t="e">
            <v>#N/A</v>
          </cell>
          <cell r="U391">
            <v>1</v>
          </cell>
          <cell r="V391" t="e">
            <v>#N/A</v>
          </cell>
        </row>
        <row r="392">
          <cell r="S392" t="e">
            <v>#DIV/0!</v>
          </cell>
          <cell r="T392" t="e">
            <v>#N/A</v>
          </cell>
          <cell r="U392">
            <v>1</v>
          </cell>
          <cell r="V392" t="e">
            <v>#N/A</v>
          </cell>
        </row>
        <row r="393">
          <cell r="S393" t="e">
            <v>#DIV/0!</v>
          </cell>
          <cell r="T393" t="e">
            <v>#N/A</v>
          </cell>
          <cell r="U393">
            <v>1</v>
          </cell>
          <cell r="V393" t="e">
            <v>#N/A</v>
          </cell>
        </row>
        <row r="394">
          <cell r="S394" t="e">
            <v>#DIV/0!</v>
          </cell>
          <cell r="T394" t="e">
            <v>#N/A</v>
          </cell>
          <cell r="U394">
            <v>1</v>
          </cell>
          <cell r="V394" t="e">
            <v>#N/A</v>
          </cell>
        </row>
        <row r="395">
          <cell r="S395" t="e">
            <v>#DIV/0!</v>
          </cell>
          <cell r="T395" t="e">
            <v>#N/A</v>
          </cell>
          <cell r="U395">
            <v>1</v>
          </cell>
          <cell r="V395" t="e">
            <v>#N/A</v>
          </cell>
        </row>
        <row r="396">
          <cell r="S396" t="e">
            <v>#DIV/0!</v>
          </cell>
          <cell r="T396" t="e">
            <v>#N/A</v>
          </cell>
          <cell r="U396">
            <v>1</v>
          </cell>
          <cell r="V396" t="e">
            <v>#N/A</v>
          </cell>
        </row>
        <row r="397">
          <cell r="S397" t="e">
            <v>#DIV/0!</v>
          </cell>
          <cell r="T397" t="e">
            <v>#N/A</v>
          </cell>
          <cell r="U397">
            <v>1</v>
          </cell>
          <cell r="V397" t="e">
            <v>#N/A</v>
          </cell>
        </row>
        <row r="398">
          <cell r="S398" t="e">
            <v>#DIV/0!</v>
          </cell>
          <cell r="T398" t="e">
            <v>#N/A</v>
          </cell>
          <cell r="U398">
            <v>1</v>
          </cell>
          <cell r="V398" t="e">
            <v>#N/A</v>
          </cell>
        </row>
        <row r="399">
          <cell r="S399" t="e">
            <v>#DIV/0!</v>
          </cell>
          <cell r="T399" t="e">
            <v>#N/A</v>
          </cell>
          <cell r="U399">
            <v>1</v>
          </cell>
          <cell r="V399" t="e">
            <v>#N/A</v>
          </cell>
        </row>
        <row r="400">
          <cell r="S400" t="e">
            <v>#DIV/0!</v>
          </cell>
          <cell r="T400" t="e">
            <v>#N/A</v>
          </cell>
          <cell r="U400">
            <v>1</v>
          </cell>
          <cell r="V400" t="e">
            <v>#N/A</v>
          </cell>
        </row>
        <row r="401">
          <cell r="S401" t="e">
            <v>#DIV/0!</v>
          </cell>
          <cell r="T401" t="e">
            <v>#N/A</v>
          </cell>
          <cell r="U401">
            <v>1</v>
          </cell>
          <cell r="V401" t="e">
            <v>#N/A</v>
          </cell>
        </row>
        <row r="402">
          <cell r="S402" t="e">
            <v>#DIV/0!</v>
          </cell>
          <cell r="T402" t="e">
            <v>#N/A</v>
          </cell>
          <cell r="U402">
            <v>1</v>
          </cell>
          <cell r="V402" t="e">
            <v>#N/A</v>
          </cell>
        </row>
        <row r="403">
          <cell r="S403" t="e">
            <v>#DIV/0!</v>
          </cell>
          <cell r="T403" t="e">
            <v>#N/A</v>
          </cell>
          <cell r="U403">
            <v>1</v>
          </cell>
          <cell r="V403" t="e">
            <v>#N/A</v>
          </cell>
        </row>
        <row r="404">
          <cell r="S404" t="e">
            <v>#DIV/0!</v>
          </cell>
          <cell r="T404" t="e">
            <v>#N/A</v>
          </cell>
          <cell r="U404">
            <v>1</v>
          </cell>
          <cell r="V404" t="e">
            <v>#N/A</v>
          </cell>
        </row>
        <row r="405">
          <cell r="S405" t="e">
            <v>#DIV/0!</v>
          </cell>
          <cell r="T405" t="e">
            <v>#N/A</v>
          </cell>
          <cell r="U405">
            <v>1</v>
          </cell>
          <cell r="V405" t="e">
            <v>#N/A</v>
          </cell>
        </row>
        <row r="406">
          <cell r="S406" t="e">
            <v>#DIV/0!</v>
          </cell>
          <cell r="T406" t="e">
            <v>#N/A</v>
          </cell>
          <cell r="U406">
            <v>1</v>
          </cell>
          <cell r="V406" t="e">
            <v>#N/A</v>
          </cell>
        </row>
        <row r="407">
          <cell r="S407" t="e">
            <v>#DIV/0!</v>
          </cell>
          <cell r="T407" t="e">
            <v>#N/A</v>
          </cell>
          <cell r="U407">
            <v>1</v>
          </cell>
          <cell r="V407" t="e">
            <v>#N/A</v>
          </cell>
        </row>
        <row r="408">
          <cell r="S408" t="e">
            <v>#DIV/0!</v>
          </cell>
          <cell r="T408" t="e">
            <v>#N/A</v>
          </cell>
          <cell r="U408">
            <v>1</v>
          </cell>
          <cell r="V408" t="e">
            <v>#N/A</v>
          </cell>
        </row>
        <row r="409">
          <cell r="S409" t="e">
            <v>#DIV/0!</v>
          </cell>
          <cell r="T409" t="e">
            <v>#N/A</v>
          </cell>
          <cell r="U409">
            <v>1</v>
          </cell>
          <cell r="V409" t="e">
            <v>#N/A</v>
          </cell>
        </row>
        <row r="410">
          <cell r="S410" t="e">
            <v>#DIV/0!</v>
          </cell>
          <cell r="T410" t="e">
            <v>#N/A</v>
          </cell>
          <cell r="U410">
            <v>1</v>
          </cell>
          <cell r="V410" t="e">
            <v>#N/A</v>
          </cell>
        </row>
        <row r="411">
          <cell r="S411" t="e">
            <v>#DIV/0!</v>
          </cell>
          <cell r="T411" t="e">
            <v>#N/A</v>
          </cell>
          <cell r="U411">
            <v>1</v>
          </cell>
          <cell r="V411" t="e">
            <v>#N/A</v>
          </cell>
        </row>
        <row r="412">
          <cell r="S412" t="e">
            <v>#DIV/0!</v>
          </cell>
          <cell r="T412" t="e">
            <v>#N/A</v>
          </cell>
          <cell r="U412">
            <v>1</v>
          </cell>
          <cell r="V412" t="e">
            <v>#N/A</v>
          </cell>
        </row>
        <row r="413">
          <cell r="S413" t="e">
            <v>#DIV/0!</v>
          </cell>
          <cell r="T413" t="e">
            <v>#N/A</v>
          </cell>
          <cell r="U413">
            <v>1</v>
          </cell>
          <cell r="V413" t="e">
            <v>#N/A</v>
          </cell>
        </row>
        <row r="414">
          <cell r="S414" t="e">
            <v>#DIV/0!</v>
          </cell>
          <cell r="T414" t="e">
            <v>#N/A</v>
          </cell>
          <cell r="U414">
            <v>1</v>
          </cell>
          <cell r="V414" t="e">
            <v>#N/A</v>
          </cell>
        </row>
        <row r="415">
          <cell r="S415" t="e">
            <v>#DIV/0!</v>
          </cell>
          <cell r="T415" t="e">
            <v>#N/A</v>
          </cell>
          <cell r="U415">
            <v>1</v>
          </cell>
          <cell r="V415" t="e">
            <v>#N/A</v>
          </cell>
        </row>
        <row r="416">
          <cell r="S416" t="e">
            <v>#DIV/0!</v>
          </cell>
          <cell r="T416" t="e">
            <v>#N/A</v>
          </cell>
          <cell r="U416">
            <v>1</v>
          </cell>
          <cell r="V416" t="e">
            <v>#N/A</v>
          </cell>
        </row>
        <row r="417">
          <cell r="S417" t="e">
            <v>#DIV/0!</v>
          </cell>
          <cell r="T417" t="e">
            <v>#N/A</v>
          </cell>
          <cell r="U417">
            <v>1</v>
          </cell>
          <cell r="V417" t="e">
            <v>#N/A</v>
          </cell>
        </row>
        <row r="418">
          <cell r="S418" t="e">
            <v>#DIV/0!</v>
          </cell>
          <cell r="T418" t="e">
            <v>#N/A</v>
          </cell>
          <cell r="U418">
            <v>1</v>
          </cell>
          <cell r="V418" t="e">
            <v>#N/A</v>
          </cell>
        </row>
        <row r="419">
          <cell r="S419" t="e">
            <v>#DIV/0!</v>
          </cell>
          <cell r="T419" t="e">
            <v>#N/A</v>
          </cell>
          <cell r="U419">
            <v>1</v>
          </cell>
          <cell r="V419" t="e">
            <v>#N/A</v>
          </cell>
        </row>
        <row r="420">
          <cell r="S420" t="e">
            <v>#DIV/0!</v>
          </cell>
          <cell r="T420" t="e">
            <v>#N/A</v>
          </cell>
          <cell r="U420">
            <v>1</v>
          </cell>
          <cell r="V420" t="e">
            <v>#N/A</v>
          </cell>
        </row>
        <row r="421">
          <cell r="S421" t="e">
            <v>#DIV/0!</v>
          </cell>
          <cell r="T421" t="e">
            <v>#N/A</v>
          </cell>
          <cell r="U421">
            <v>1</v>
          </cell>
          <cell r="V421" t="e">
            <v>#N/A</v>
          </cell>
        </row>
        <row r="422">
          <cell r="S422" t="e">
            <v>#DIV/0!</v>
          </cell>
          <cell r="T422" t="e">
            <v>#N/A</v>
          </cell>
          <cell r="U422">
            <v>1</v>
          </cell>
          <cell r="V422" t="e">
            <v>#N/A</v>
          </cell>
        </row>
        <row r="423">
          <cell r="S423" t="e">
            <v>#DIV/0!</v>
          </cell>
          <cell r="T423" t="e">
            <v>#N/A</v>
          </cell>
          <cell r="U423">
            <v>1</v>
          </cell>
          <cell r="V423" t="e">
            <v>#N/A</v>
          </cell>
        </row>
        <row r="424">
          <cell r="S424" t="e">
            <v>#DIV/0!</v>
          </cell>
          <cell r="T424" t="e">
            <v>#N/A</v>
          </cell>
          <cell r="U424">
            <v>1</v>
          </cell>
          <cell r="V424" t="e">
            <v>#N/A</v>
          </cell>
        </row>
        <row r="425">
          <cell r="S425" t="e">
            <v>#DIV/0!</v>
          </cell>
          <cell r="T425" t="e">
            <v>#N/A</v>
          </cell>
          <cell r="U425">
            <v>1</v>
          </cell>
          <cell r="V425" t="e">
            <v>#N/A</v>
          </cell>
        </row>
        <row r="426">
          <cell r="S426" t="e">
            <v>#DIV/0!</v>
          </cell>
          <cell r="T426" t="e">
            <v>#N/A</v>
          </cell>
          <cell r="U426">
            <v>1</v>
          </cell>
          <cell r="V426" t="e">
            <v>#N/A</v>
          </cell>
        </row>
        <row r="427">
          <cell r="S427" t="e">
            <v>#DIV/0!</v>
          </cell>
          <cell r="T427" t="e">
            <v>#N/A</v>
          </cell>
          <cell r="U427">
            <v>1</v>
          </cell>
          <cell r="V427" t="e">
            <v>#N/A</v>
          </cell>
        </row>
        <row r="428">
          <cell r="S428" t="e">
            <v>#DIV/0!</v>
          </cell>
          <cell r="T428" t="e">
            <v>#N/A</v>
          </cell>
          <cell r="U428">
            <v>1</v>
          </cell>
          <cell r="V428" t="e">
            <v>#N/A</v>
          </cell>
        </row>
        <row r="429">
          <cell r="S429" t="e">
            <v>#DIV/0!</v>
          </cell>
          <cell r="T429" t="e">
            <v>#N/A</v>
          </cell>
          <cell r="U429">
            <v>1</v>
          </cell>
          <cell r="V429" t="e">
            <v>#N/A</v>
          </cell>
        </row>
        <row r="430">
          <cell r="S430" t="e">
            <v>#DIV/0!</v>
          </cell>
          <cell r="T430" t="e">
            <v>#N/A</v>
          </cell>
          <cell r="U430">
            <v>1</v>
          </cell>
          <cell r="V430" t="e">
            <v>#N/A</v>
          </cell>
        </row>
        <row r="431">
          <cell r="S431" t="e">
            <v>#DIV/0!</v>
          </cell>
          <cell r="T431" t="e">
            <v>#N/A</v>
          </cell>
          <cell r="U431">
            <v>1</v>
          </cell>
          <cell r="V431" t="e">
            <v>#N/A</v>
          </cell>
        </row>
        <row r="432">
          <cell r="S432" t="e">
            <v>#DIV/0!</v>
          </cell>
          <cell r="T432" t="e">
            <v>#N/A</v>
          </cell>
          <cell r="U432">
            <v>1</v>
          </cell>
          <cell r="V432" t="e">
            <v>#N/A</v>
          </cell>
        </row>
        <row r="433">
          <cell r="S433" t="e">
            <v>#DIV/0!</v>
          </cell>
          <cell r="T433" t="e">
            <v>#N/A</v>
          </cell>
          <cell r="U433">
            <v>1</v>
          </cell>
          <cell r="V433" t="e">
            <v>#N/A</v>
          </cell>
        </row>
        <row r="434">
          <cell r="S434" t="e">
            <v>#DIV/0!</v>
          </cell>
          <cell r="T434" t="e">
            <v>#N/A</v>
          </cell>
          <cell r="U434">
            <v>1</v>
          </cell>
          <cell r="V434" t="e">
            <v>#N/A</v>
          </cell>
        </row>
        <row r="435">
          <cell r="S435" t="e">
            <v>#DIV/0!</v>
          </cell>
          <cell r="T435" t="e">
            <v>#N/A</v>
          </cell>
          <cell r="U435">
            <v>1</v>
          </cell>
          <cell r="V435" t="e">
            <v>#N/A</v>
          </cell>
        </row>
        <row r="436">
          <cell r="S436" t="e">
            <v>#DIV/0!</v>
          </cell>
          <cell r="T436" t="e">
            <v>#N/A</v>
          </cell>
          <cell r="U436">
            <v>1</v>
          </cell>
          <cell r="V436" t="e">
            <v>#N/A</v>
          </cell>
        </row>
        <row r="437">
          <cell r="S437" t="e">
            <v>#DIV/0!</v>
          </cell>
          <cell r="T437" t="e">
            <v>#N/A</v>
          </cell>
          <cell r="U437">
            <v>1</v>
          </cell>
          <cell r="V437" t="e">
            <v>#N/A</v>
          </cell>
        </row>
        <row r="438">
          <cell r="S438" t="e">
            <v>#DIV/0!</v>
          </cell>
          <cell r="T438" t="e">
            <v>#N/A</v>
          </cell>
          <cell r="U438">
            <v>1</v>
          </cell>
          <cell r="V438" t="e">
            <v>#N/A</v>
          </cell>
        </row>
        <row r="439">
          <cell r="S439" t="e">
            <v>#DIV/0!</v>
          </cell>
          <cell r="T439" t="e">
            <v>#N/A</v>
          </cell>
          <cell r="U439">
            <v>1</v>
          </cell>
          <cell r="V439" t="e">
            <v>#N/A</v>
          </cell>
        </row>
        <row r="440">
          <cell r="S440" t="e">
            <v>#DIV/0!</v>
          </cell>
          <cell r="T440" t="e">
            <v>#N/A</v>
          </cell>
          <cell r="U440">
            <v>1</v>
          </cell>
          <cell r="V440" t="e">
            <v>#N/A</v>
          </cell>
        </row>
        <row r="441">
          <cell r="S441" t="e">
            <v>#DIV/0!</v>
          </cell>
          <cell r="T441" t="e">
            <v>#N/A</v>
          </cell>
          <cell r="U441">
            <v>1</v>
          </cell>
          <cell r="V441" t="e">
            <v>#N/A</v>
          </cell>
        </row>
        <row r="442">
          <cell r="S442" t="e">
            <v>#DIV/0!</v>
          </cell>
          <cell r="T442" t="e">
            <v>#N/A</v>
          </cell>
          <cell r="U442">
            <v>1</v>
          </cell>
          <cell r="V442" t="e">
            <v>#N/A</v>
          </cell>
        </row>
        <row r="443">
          <cell r="S443" t="e">
            <v>#DIV/0!</v>
          </cell>
          <cell r="T443" t="e">
            <v>#N/A</v>
          </cell>
          <cell r="U443">
            <v>1</v>
          </cell>
          <cell r="V443" t="e">
            <v>#N/A</v>
          </cell>
        </row>
        <row r="444">
          <cell r="S444" t="e">
            <v>#DIV/0!</v>
          </cell>
          <cell r="T444" t="e">
            <v>#N/A</v>
          </cell>
          <cell r="U444">
            <v>1</v>
          </cell>
          <cell r="V444" t="e">
            <v>#N/A</v>
          </cell>
        </row>
        <row r="445">
          <cell r="S445" t="e">
            <v>#DIV/0!</v>
          </cell>
          <cell r="T445" t="e">
            <v>#N/A</v>
          </cell>
          <cell r="U445">
            <v>1</v>
          </cell>
          <cell r="V445" t="e">
            <v>#N/A</v>
          </cell>
        </row>
        <row r="446">
          <cell r="S446" t="e">
            <v>#DIV/0!</v>
          </cell>
          <cell r="T446" t="e">
            <v>#N/A</v>
          </cell>
          <cell r="U446">
            <v>1</v>
          </cell>
          <cell r="V446" t="e">
            <v>#N/A</v>
          </cell>
        </row>
        <row r="447">
          <cell r="S447" t="e">
            <v>#DIV/0!</v>
          </cell>
          <cell r="T447" t="e">
            <v>#N/A</v>
          </cell>
          <cell r="U447">
            <v>1</v>
          </cell>
          <cell r="V447" t="e">
            <v>#N/A</v>
          </cell>
        </row>
        <row r="448">
          <cell r="S448" t="e">
            <v>#DIV/0!</v>
          </cell>
          <cell r="T448" t="e">
            <v>#N/A</v>
          </cell>
          <cell r="U448">
            <v>1</v>
          </cell>
          <cell r="V448" t="e">
            <v>#N/A</v>
          </cell>
        </row>
        <row r="449">
          <cell r="S449" t="e">
            <v>#DIV/0!</v>
          </cell>
          <cell r="T449" t="e">
            <v>#N/A</v>
          </cell>
          <cell r="U449">
            <v>1</v>
          </cell>
          <cell r="V449" t="e">
            <v>#N/A</v>
          </cell>
        </row>
        <row r="450">
          <cell r="S450" t="e">
            <v>#DIV/0!</v>
          </cell>
          <cell r="T450" t="e">
            <v>#N/A</v>
          </cell>
          <cell r="U450">
            <v>1</v>
          </cell>
          <cell r="V450" t="e">
            <v>#N/A</v>
          </cell>
        </row>
        <row r="451">
          <cell r="S451" t="e">
            <v>#DIV/0!</v>
          </cell>
          <cell r="T451" t="e">
            <v>#N/A</v>
          </cell>
          <cell r="U451">
            <v>1</v>
          </cell>
          <cell r="V451" t="e">
            <v>#N/A</v>
          </cell>
        </row>
        <row r="452">
          <cell r="S452" t="e">
            <v>#DIV/0!</v>
          </cell>
          <cell r="T452" t="e">
            <v>#N/A</v>
          </cell>
          <cell r="U452">
            <v>1</v>
          </cell>
          <cell r="V452" t="e">
            <v>#N/A</v>
          </cell>
        </row>
        <row r="453">
          <cell r="S453" t="e">
            <v>#DIV/0!</v>
          </cell>
          <cell r="T453" t="e">
            <v>#N/A</v>
          </cell>
          <cell r="U453">
            <v>1</v>
          </cell>
          <cell r="V453" t="e">
            <v>#N/A</v>
          </cell>
        </row>
        <row r="454">
          <cell r="S454" t="e">
            <v>#DIV/0!</v>
          </cell>
          <cell r="T454" t="e">
            <v>#N/A</v>
          </cell>
          <cell r="U454">
            <v>1</v>
          </cell>
          <cell r="V454" t="e">
            <v>#N/A</v>
          </cell>
        </row>
        <row r="455">
          <cell r="S455" t="e">
            <v>#DIV/0!</v>
          </cell>
          <cell r="T455" t="e">
            <v>#N/A</v>
          </cell>
          <cell r="U455">
            <v>1</v>
          </cell>
          <cell r="V455" t="e">
            <v>#N/A</v>
          </cell>
        </row>
        <row r="456">
          <cell r="S456" t="e">
            <v>#DIV/0!</v>
          </cell>
          <cell r="T456" t="e">
            <v>#N/A</v>
          </cell>
          <cell r="U456">
            <v>1</v>
          </cell>
          <cell r="V456" t="e">
            <v>#N/A</v>
          </cell>
        </row>
        <row r="457">
          <cell r="S457" t="e">
            <v>#DIV/0!</v>
          </cell>
          <cell r="T457" t="e">
            <v>#N/A</v>
          </cell>
          <cell r="U457">
            <v>1</v>
          </cell>
          <cell r="V457" t="e">
            <v>#N/A</v>
          </cell>
        </row>
        <row r="458">
          <cell r="S458" t="e">
            <v>#DIV/0!</v>
          </cell>
          <cell r="T458" t="e">
            <v>#N/A</v>
          </cell>
          <cell r="U458">
            <v>1</v>
          </cell>
          <cell r="V458" t="e">
            <v>#N/A</v>
          </cell>
        </row>
        <row r="459">
          <cell r="S459" t="e">
            <v>#DIV/0!</v>
          </cell>
          <cell r="T459" t="e">
            <v>#N/A</v>
          </cell>
          <cell r="U459">
            <v>1</v>
          </cell>
          <cell r="V459" t="e">
            <v>#N/A</v>
          </cell>
        </row>
        <row r="460">
          <cell r="S460" t="e">
            <v>#DIV/0!</v>
          </cell>
          <cell r="T460" t="e">
            <v>#N/A</v>
          </cell>
          <cell r="U460">
            <v>1</v>
          </cell>
          <cell r="V460" t="e">
            <v>#N/A</v>
          </cell>
        </row>
        <row r="461">
          <cell r="S461" t="e">
            <v>#DIV/0!</v>
          </cell>
          <cell r="T461" t="e">
            <v>#N/A</v>
          </cell>
          <cell r="U461">
            <v>1</v>
          </cell>
          <cell r="V461" t="e">
            <v>#N/A</v>
          </cell>
        </row>
        <row r="462">
          <cell r="S462" t="e">
            <v>#DIV/0!</v>
          </cell>
          <cell r="T462" t="e">
            <v>#N/A</v>
          </cell>
          <cell r="U462">
            <v>1</v>
          </cell>
          <cell r="V462" t="e">
            <v>#N/A</v>
          </cell>
        </row>
        <row r="463">
          <cell r="S463" t="e">
            <v>#DIV/0!</v>
          </cell>
          <cell r="T463" t="e">
            <v>#N/A</v>
          </cell>
          <cell r="U463">
            <v>1</v>
          </cell>
          <cell r="V463" t="e">
            <v>#N/A</v>
          </cell>
        </row>
        <row r="464">
          <cell r="S464" t="e">
            <v>#DIV/0!</v>
          </cell>
          <cell r="T464" t="e">
            <v>#N/A</v>
          </cell>
          <cell r="U464">
            <v>1</v>
          </cell>
          <cell r="V464" t="e">
            <v>#N/A</v>
          </cell>
        </row>
        <row r="465">
          <cell r="S465" t="e">
            <v>#DIV/0!</v>
          </cell>
          <cell r="T465" t="e">
            <v>#N/A</v>
          </cell>
          <cell r="U465">
            <v>1</v>
          </cell>
          <cell r="V465" t="e">
            <v>#N/A</v>
          </cell>
        </row>
        <row r="466">
          <cell r="S466" t="e">
            <v>#DIV/0!</v>
          </cell>
          <cell r="T466" t="e">
            <v>#N/A</v>
          </cell>
          <cell r="U466">
            <v>1</v>
          </cell>
          <cell r="V466" t="e">
            <v>#N/A</v>
          </cell>
        </row>
        <row r="467">
          <cell r="S467" t="e">
            <v>#DIV/0!</v>
          </cell>
          <cell r="T467" t="e">
            <v>#N/A</v>
          </cell>
          <cell r="U467">
            <v>1</v>
          </cell>
          <cell r="V467" t="e">
            <v>#N/A</v>
          </cell>
        </row>
        <row r="468">
          <cell r="S468" t="e">
            <v>#DIV/0!</v>
          </cell>
          <cell r="T468" t="e">
            <v>#N/A</v>
          </cell>
          <cell r="U468">
            <v>1</v>
          </cell>
          <cell r="V468" t="e">
            <v>#N/A</v>
          </cell>
        </row>
        <row r="469">
          <cell r="S469" t="e">
            <v>#DIV/0!</v>
          </cell>
          <cell r="T469" t="e">
            <v>#N/A</v>
          </cell>
          <cell r="U469">
            <v>1</v>
          </cell>
          <cell r="V469" t="e">
            <v>#N/A</v>
          </cell>
        </row>
        <row r="470">
          <cell r="S470" t="e">
            <v>#DIV/0!</v>
          </cell>
          <cell r="T470" t="e">
            <v>#N/A</v>
          </cell>
          <cell r="U470">
            <v>1</v>
          </cell>
          <cell r="V470" t="e">
            <v>#N/A</v>
          </cell>
        </row>
        <row r="471">
          <cell r="S471" t="e">
            <v>#DIV/0!</v>
          </cell>
          <cell r="T471" t="e">
            <v>#N/A</v>
          </cell>
          <cell r="U471">
            <v>1</v>
          </cell>
          <cell r="V471" t="e">
            <v>#N/A</v>
          </cell>
        </row>
        <row r="472">
          <cell r="S472" t="e">
            <v>#DIV/0!</v>
          </cell>
          <cell r="T472" t="e">
            <v>#N/A</v>
          </cell>
          <cell r="U472">
            <v>1</v>
          </cell>
          <cell r="V472" t="e">
            <v>#N/A</v>
          </cell>
        </row>
        <row r="473">
          <cell r="S473" t="e">
            <v>#DIV/0!</v>
          </cell>
          <cell r="T473" t="e">
            <v>#N/A</v>
          </cell>
          <cell r="U473">
            <v>1</v>
          </cell>
          <cell r="V473" t="e">
            <v>#N/A</v>
          </cell>
        </row>
        <row r="474">
          <cell r="S474" t="e">
            <v>#DIV/0!</v>
          </cell>
          <cell r="T474" t="e">
            <v>#N/A</v>
          </cell>
          <cell r="U474">
            <v>1</v>
          </cell>
          <cell r="V474" t="e">
            <v>#N/A</v>
          </cell>
        </row>
        <row r="475">
          <cell r="S475" t="e">
            <v>#DIV/0!</v>
          </cell>
          <cell r="T475" t="e">
            <v>#N/A</v>
          </cell>
          <cell r="U475">
            <v>1</v>
          </cell>
          <cell r="V475" t="e">
            <v>#N/A</v>
          </cell>
        </row>
        <row r="476">
          <cell r="S476" t="e">
            <v>#DIV/0!</v>
          </cell>
          <cell r="T476" t="e">
            <v>#N/A</v>
          </cell>
          <cell r="U476">
            <v>1</v>
          </cell>
          <cell r="V476" t="e">
            <v>#N/A</v>
          </cell>
        </row>
        <row r="477">
          <cell r="S477" t="e">
            <v>#DIV/0!</v>
          </cell>
          <cell r="T477" t="e">
            <v>#N/A</v>
          </cell>
          <cell r="U477">
            <v>1</v>
          </cell>
          <cell r="V477" t="e">
            <v>#N/A</v>
          </cell>
        </row>
        <row r="478">
          <cell r="S478" t="e">
            <v>#DIV/0!</v>
          </cell>
          <cell r="T478" t="e">
            <v>#N/A</v>
          </cell>
          <cell r="U478">
            <v>1</v>
          </cell>
          <cell r="V478" t="e">
            <v>#N/A</v>
          </cell>
        </row>
        <row r="479">
          <cell r="S479" t="e">
            <v>#DIV/0!</v>
          </cell>
          <cell r="T479" t="e">
            <v>#N/A</v>
          </cell>
          <cell r="U479">
            <v>1</v>
          </cell>
          <cell r="V479" t="e">
            <v>#N/A</v>
          </cell>
        </row>
        <row r="480">
          <cell r="S480" t="e">
            <v>#DIV/0!</v>
          </cell>
          <cell r="T480" t="e">
            <v>#N/A</v>
          </cell>
          <cell r="U480">
            <v>1</v>
          </cell>
          <cell r="V480" t="e">
            <v>#N/A</v>
          </cell>
        </row>
        <row r="481">
          <cell r="S481" t="e">
            <v>#DIV/0!</v>
          </cell>
          <cell r="T481" t="e">
            <v>#N/A</v>
          </cell>
          <cell r="U481">
            <v>1</v>
          </cell>
          <cell r="V481" t="e">
            <v>#N/A</v>
          </cell>
        </row>
        <row r="482">
          <cell r="S482" t="e">
            <v>#DIV/0!</v>
          </cell>
          <cell r="T482" t="e">
            <v>#N/A</v>
          </cell>
          <cell r="U482">
            <v>1</v>
          </cell>
          <cell r="V482" t="e">
            <v>#N/A</v>
          </cell>
        </row>
        <row r="483">
          <cell r="S483" t="e">
            <v>#DIV/0!</v>
          </cell>
          <cell r="T483" t="e">
            <v>#N/A</v>
          </cell>
          <cell r="U483">
            <v>1</v>
          </cell>
          <cell r="V483" t="e">
            <v>#N/A</v>
          </cell>
        </row>
        <row r="484">
          <cell r="S484" t="e">
            <v>#DIV/0!</v>
          </cell>
          <cell r="T484" t="e">
            <v>#N/A</v>
          </cell>
          <cell r="U484">
            <v>1</v>
          </cell>
          <cell r="V484" t="e">
            <v>#N/A</v>
          </cell>
        </row>
        <row r="485">
          <cell r="S485" t="e">
            <v>#DIV/0!</v>
          </cell>
          <cell r="T485" t="e">
            <v>#N/A</v>
          </cell>
          <cell r="U485">
            <v>1</v>
          </cell>
          <cell r="V485" t="e">
            <v>#N/A</v>
          </cell>
        </row>
        <row r="486">
          <cell r="S486" t="e">
            <v>#DIV/0!</v>
          </cell>
          <cell r="T486" t="e">
            <v>#N/A</v>
          </cell>
          <cell r="U486">
            <v>1</v>
          </cell>
          <cell r="V486" t="e">
            <v>#N/A</v>
          </cell>
        </row>
        <row r="487">
          <cell r="S487" t="e">
            <v>#DIV/0!</v>
          </cell>
          <cell r="T487" t="e">
            <v>#N/A</v>
          </cell>
          <cell r="U487">
            <v>1</v>
          </cell>
          <cell r="V487" t="e">
            <v>#N/A</v>
          </cell>
        </row>
        <row r="488">
          <cell r="S488" t="e">
            <v>#DIV/0!</v>
          </cell>
          <cell r="T488" t="e">
            <v>#N/A</v>
          </cell>
          <cell r="U488">
            <v>1</v>
          </cell>
          <cell r="V488" t="e">
            <v>#N/A</v>
          </cell>
        </row>
        <row r="489">
          <cell r="S489" t="e">
            <v>#DIV/0!</v>
          </cell>
          <cell r="T489" t="e">
            <v>#N/A</v>
          </cell>
          <cell r="U489">
            <v>1</v>
          </cell>
          <cell r="V489" t="e">
            <v>#N/A</v>
          </cell>
        </row>
        <row r="490">
          <cell r="S490" t="e">
            <v>#DIV/0!</v>
          </cell>
          <cell r="T490" t="e">
            <v>#N/A</v>
          </cell>
          <cell r="U490">
            <v>1</v>
          </cell>
          <cell r="V490" t="e">
            <v>#N/A</v>
          </cell>
        </row>
        <row r="491">
          <cell r="S491" t="e">
            <v>#DIV/0!</v>
          </cell>
          <cell r="T491" t="e">
            <v>#N/A</v>
          </cell>
          <cell r="U491">
            <v>1</v>
          </cell>
          <cell r="V491" t="e">
            <v>#N/A</v>
          </cell>
        </row>
        <row r="492">
          <cell r="S492" t="e">
            <v>#DIV/0!</v>
          </cell>
          <cell r="T492" t="e">
            <v>#N/A</v>
          </cell>
          <cell r="U492">
            <v>1</v>
          </cell>
          <cell r="V492" t="e">
            <v>#N/A</v>
          </cell>
        </row>
        <row r="493">
          <cell r="S493" t="e">
            <v>#DIV/0!</v>
          </cell>
          <cell r="T493" t="e">
            <v>#N/A</v>
          </cell>
          <cell r="U493">
            <v>1</v>
          </cell>
          <cell r="V493" t="e">
            <v>#N/A</v>
          </cell>
        </row>
        <row r="494">
          <cell r="S494" t="e">
            <v>#DIV/0!</v>
          </cell>
          <cell r="T494" t="e">
            <v>#N/A</v>
          </cell>
          <cell r="U494">
            <v>1</v>
          </cell>
          <cell r="V494" t="e">
            <v>#N/A</v>
          </cell>
        </row>
        <row r="495">
          <cell r="S495" t="e">
            <v>#DIV/0!</v>
          </cell>
          <cell r="T495" t="e">
            <v>#N/A</v>
          </cell>
          <cell r="U495">
            <v>1</v>
          </cell>
          <cell r="V495" t="e">
            <v>#N/A</v>
          </cell>
        </row>
        <row r="496">
          <cell r="S496" t="e">
            <v>#DIV/0!</v>
          </cell>
          <cell r="T496" t="e">
            <v>#N/A</v>
          </cell>
          <cell r="U496">
            <v>1</v>
          </cell>
          <cell r="V496" t="e">
            <v>#N/A</v>
          </cell>
        </row>
        <row r="497">
          <cell r="S497" t="e">
            <v>#DIV/0!</v>
          </cell>
          <cell r="T497" t="e">
            <v>#N/A</v>
          </cell>
          <cell r="U497">
            <v>1</v>
          </cell>
          <cell r="V497" t="e">
            <v>#N/A</v>
          </cell>
        </row>
        <row r="498">
          <cell r="S498" t="e">
            <v>#DIV/0!</v>
          </cell>
          <cell r="T498" t="e">
            <v>#N/A</v>
          </cell>
          <cell r="U498">
            <v>1</v>
          </cell>
          <cell r="V498" t="e">
            <v>#N/A</v>
          </cell>
        </row>
        <row r="499">
          <cell r="S499" t="e">
            <v>#DIV/0!</v>
          </cell>
          <cell r="T499" t="e">
            <v>#N/A</v>
          </cell>
          <cell r="U499">
            <v>1</v>
          </cell>
          <cell r="V499" t="e">
            <v>#N/A</v>
          </cell>
        </row>
        <row r="500">
          <cell r="S500" t="e">
            <v>#DIV/0!</v>
          </cell>
          <cell r="T500" t="e">
            <v>#N/A</v>
          </cell>
          <cell r="U500">
            <v>1</v>
          </cell>
          <cell r="V500" t="e">
            <v>#N/A</v>
          </cell>
        </row>
        <row r="501">
          <cell r="S501" t="e">
            <v>#DIV/0!</v>
          </cell>
          <cell r="T501" t="e">
            <v>#N/A</v>
          </cell>
          <cell r="U501">
            <v>1</v>
          </cell>
          <cell r="V501" t="e">
            <v>#N/A</v>
          </cell>
        </row>
        <row r="502">
          <cell r="S502" t="e">
            <v>#DIV/0!</v>
          </cell>
          <cell r="T502" t="e">
            <v>#N/A</v>
          </cell>
          <cell r="U502">
            <v>1</v>
          </cell>
          <cell r="V502" t="e">
            <v>#N/A</v>
          </cell>
        </row>
        <row r="503">
          <cell r="S503" t="e">
            <v>#DIV/0!</v>
          </cell>
          <cell r="T503" t="e">
            <v>#N/A</v>
          </cell>
          <cell r="U503">
            <v>1</v>
          </cell>
          <cell r="V503" t="e">
            <v>#N/A</v>
          </cell>
        </row>
        <row r="504">
          <cell r="S504" t="e">
            <v>#DIV/0!</v>
          </cell>
          <cell r="T504" t="e">
            <v>#N/A</v>
          </cell>
          <cell r="U504">
            <v>1</v>
          </cell>
          <cell r="V504" t="e">
            <v>#N/A</v>
          </cell>
        </row>
        <row r="505">
          <cell r="S505" t="e">
            <v>#DIV/0!</v>
          </cell>
          <cell r="T505" t="e">
            <v>#N/A</v>
          </cell>
          <cell r="U505">
            <v>1</v>
          </cell>
          <cell r="V505" t="e">
            <v>#N/A</v>
          </cell>
        </row>
        <row r="506">
          <cell r="S506" t="e">
            <v>#DIV/0!</v>
          </cell>
          <cell r="T506" t="e">
            <v>#N/A</v>
          </cell>
          <cell r="U506">
            <v>1</v>
          </cell>
          <cell r="V506" t="e">
            <v>#N/A</v>
          </cell>
        </row>
        <row r="507">
          <cell r="S507" t="e">
            <v>#DIV/0!</v>
          </cell>
          <cell r="T507" t="e">
            <v>#N/A</v>
          </cell>
          <cell r="U507">
            <v>1</v>
          </cell>
          <cell r="V507" t="e">
            <v>#N/A</v>
          </cell>
        </row>
        <row r="508">
          <cell r="S508" t="e">
            <v>#DIV/0!</v>
          </cell>
          <cell r="T508" t="e">
            <v>#N/A</v>
          </cell>
          <cell r="U508">
            <v>1</v>
          </cell>
          <cell r="V508" t="e">
            <v>#N/A</v>
          </cell>
        </row>
        <row r="509">
          <cell r="S509" t="e">
            <v>#DIV/0!</v>
          </cell>
          <cell r="T509" t="e">
            <v>#N/A</v>
          </cell>
          <cell r="U509">
            <v>1</v>
          </cell>
          <cell r="V509" t="e">
            <v>#N/A</v>
          </cell>
        </row>
        <row r="510">
          <cell r="S510" t="e">
            <v>#DIV/0!</v>
          </cell>
          <cell r="T510" t="e">
            <v>#N/A</v>
          </cell>
          <cell r="U510">
            <v>1</v>
          </cell>
          <cell r="V510" t="e">
            <v>#N/A</v>
          </cell>
        </row>
        <row r="511">
          <cell r="S511" t="e">
            <v>#DIV/0!</v>
          </cell>
          <cell r="T511" t="e">
            <v>#N/A</v>
          </cell>
          <cell r="U511">
            <v>1</v>
          </cell>
          <cell r="V511" t="e">
            <v>#N/A</v>
          </cell>
        </row>
        <row r="512">
          <cell r="S512" t="e">
            <v>#DIV/0!</v>
          </cell>
          <cell r="T512" t="e">
            <v>#N/A</v>
          </cell>
          <cell r="U512">
            <v>1</v>
          </cell>
          <cell r="V512" t="e">
            <v>#N/A</v>
          </cell>
        </row>
        <row r="513">
          <cell r="S513" t="e">
            <v>#DIV/0!</v>
          </cell>
          <cell r="T513" t="e">
            <v>#N/A</v>
          </cell>
          <cell r="U513">
            <v>1</v>
          </cell>
          <cell r="V513" t="e">
            <v>#N/A</v>
          </cell>
        </row>
        <row r="514">
          <cell r="S514" t="e">
            <v>#DIV/0!</v>
          </cell>
          <cell r="T514" t="e">
            <v>#N/A</v>
          </cell>
          <cell r="U514">
            <v>1</v>
          </cell>
          <cell r="V514" t="e">
            <v>#N/A</v>
          </cell>
        </row>
        <row r="515">
          <cell r="S515" t="e">
            <v>#DIV/0!</v>
          </cell>
          <cell r="T515" t="e">
            <v>#N/A</v>
          </cell>
          <cell r="U515">
            <v>1</v>
          </cell>
          <cell r="V515" t="e">
            <v>#N/A</v>
          </cell>
        </row>
        <row r="516">
          <cell r="S516" t="e">
            <v>#DIV/0!</v>
          </cell>
          <cell r="T516" t="e">
            <v>#N/A</v>
          </cell>
          <cell r="U516">
            <v>1</v>
          </cell>
          <cell r="V516" t="e">
            <v>#N/A</v>
          </cell>
        </row>
        <row r="517">
          <cell r="S517" t="e">
            <v>#DIV/0!</v>
          </cell>
          <cell r="T517" t="e">
            <v>#N/A</v>
          </cell>
          <cell r="U517">
            <v>1</v>
          </cell>
          <cell r="V517" t="e">
            <v>#N/A</v>
          </cell>
        </row>
        <row r="518">
          <cell r="S518" t="e">
            <v>#DIV/0!</v>
          </cell>
          <cell r="T518" t="e">
            <v>#N/A</v>
          </cell>
          <cell r="U518">
            <v>1</v>
          </cell>
          <cell r="V518" t="e">
            <v>#N/A</v>
          </cell>
        </row>
        <row r="519">
          <cell r="S519" t="e">
            <v>#DIV/0!</v>
          </cell>
          <cell r="T519" t="e">
            <v>#N/A</v>
          </cell>
          <cell r="U519">
            <v>1</v>
          </cell>
          <cell r="V519" t="e">
            <v>#N/A</v>
          </cell>
        </row>
        <row r="520">
          <cell r="S520" t="e">
            <v>#DIV/0!</v>
          </cell>
          <cell r="T520" t="e">
            <v>#N/A</v>
          </cell>
          <cell r="U520">
            <v>1</v>
          </cell>
          <cell r="V520" t="e">
            <v>#N/A</v>
          </cell>
        </row>
        <row r="521">
          <cell r="S521" t="e">
            <v>#DIV/0!</v>
          </cell>
          <cell r="T521" t="e">
            <v>#N/A</v>
          </cell>
          <cell r="U521">
            <v>1</v>
          </cell>
          <cell r="V521" t="e">
            <v>#N/A</v>
          </cell>
        </row>
        <row r="522">
          <cell r="S522" t="e">
            <v>#DIV/0!</v>
          </cell>
          <cell r="T522" t="e">
            <v>#N/A</v>
          </cell>
          <cell r="U522">
            <v>1</v>
          </cell>
          <cell r="V522" t="e">
            <v>#N/A</v>
          </cell>
        </row>
        <row r="523">
          <cell r="S523" t="e">
            <v>#DIV/0!</v>
          </cell>
          <cell r="T523" t="e">
            <v>#N/A</v>
          </cell>
          <cell r="U523">
            <v>1</v>
          </cell>
          <cell r="V523" t="e">
            <v>#N/A</v>
          </cell>
        </row>
        <row r="524">
          <cell r="S524" t="e">
            <v>#DIV/0!</v>
          </cell>
          <cell r="T524" t="e">
            <v>#N/A</v>
          </cell>
          <cell r="U524">
            <v>1</v>
          </cell>
          <cell r="V524" t="e">
            <v>#N/A</v>
          </cell>
        </row>
        <row r="525">
          <cell r="S525" t="e">
            <v>#DIV/0!</v>
          </cell>
          <cell r="T525" t="e">
            <v>#N/A</v>
          </cell>
          <cell r="U525">
            <v>1</v>
          </cell>
          <cell r="V525" t="e">
            <v>#N/A</v>
          </cell>
        </row>
        <row r="526">
          <cell r="S526" t="e">
            <v>#DIV/0!</v>
          </cell>
          <cell r="T526" t="e">
            <v>#N/A</v>
          </cell>
          <cell r="U526">
            <v>1</v>
          </cell>
          <cell r="V526" t="e">
            <v>#N/A</v>
          </cell>
        </row>
        <row r="527">
          <cell r="S527" t="e">
            <v>#DIV/0!</v>
          </cell>
          <cell r="T527" t="e">
            <v>#N/A</v>
          </cell>
          <cell r="U527">
            <v>1</v>
          </cell>
          <cell r="V527" t="e">
            <v>#N/A</v>
          </cell>
        </row>
        <row r="528">
          <cell r="S528" t="e">
            <v>#DIV/0!</v>
          </cell>
          <cell r="T528" t="e">
            <v>#N/A</v>
          </cell>
          <cell r="U528">
            <v>1</v>
          </cell>
          <cell r="V528" t="e">
            <v>#N/A</v>
          </cell>
        </row>
        <row r="529">
          <cell r="S529" t="e">
            <v>#DIV/0!</v>
          </cell>
          <cell r="T529" t="e">
            <v>#N/A</v>
          </cell>
          <cell r="U529">
            <v>1</v>
          </cell>
          <cell r="V529" t="e">
            <v>#N/A</v>
          </cell>
        </row>
        <row r="530">
          <cell r="S530" t="e">
            <v>#DIV/0!</v>
          </cell>
          <cell r="T530" t="e">
            <v>#N/A</v>
          </cell>
          <cell r="U530">
            <v>1</v>
          </cell>
          <cell r="V530" t="e">
            <v>#N/A</v>
          </cell>
        </row>
        <row r="531">
          <cell r="S531" t="e">
            <v>#DIV/0!</v>
          </cell>
          <cell r="T531" t="e">
            <v>#N/A</v>
          </cell>
          <cell r="U531">
            <v>1</v>
          </cell>
          <cell r="V531" t="e">
            <v>#N/A</v>
          </cell>
        </row>
        <row r="532">
          <cell r="S532" t="e">
            <v>#DIV/0!</v>
          </cell>
          <cell r="T532" t="e">
            <v>#N/A</v>
          </cell>
          <cell r="U532">
            <v>1</v>
          </cell>
          <cell r="V532" t="e">
            <v>#N/A</v>
          </cell>
        </row>
        <row r="533">
          <cell r="S533" t="e">
            <v>#DIV/0!</v>
          </cell>
          <cell r="T533" t="e">
            <v>#N/A</v>
          </cell>
          <cell r="U533">
            <v>1</v>
          </cell>
          <cell r="V533" t="e">
            <v>#N/A</v>
          </cell>
        </row>
        <row r="534">
          <cell r="S534" t="e">
            <v>#DIV/0!</v>
          </cell>
          <cell r="T534" t="e">
            <v>#N/A</v>
          </cell>
          <cell r="U534">
            <v>1</v>
          </cell>
          <cell r="V534" t="e">
            <v>#N/A</v>
          </cell>
        </row>
        <row r="535">
          <cell r="S535" t="e">
            <v>#DIV/0!</v>
          </cell>
          <cell r="T535" t="e">
            <v>#N/A</v>
          </cell>
          <cell r="U535">
            <v>1</v>
          </cell>
          <cell r="V535" t="e">
            <v>#N/A</v>
          </cell>
        </row>
        <row r="536">
          <cell r="S536" t="e">
            <v>#DIV/0!</v>
          </cell>
          <cell r="T536" t="e">
            <v>#N/A</v>
          </cell>
          <cell r="U536">
            <v>1</v>
          </cell>
          <cell r="V536" t="e">
            <v>#N/A</v>
          </cell>
        </row>
        <row r="537">
          <cell r="S537" t="e">
            <v>#DIV/0!</v>
          </cell>
          <cell r="T537" t="e">
            <v>#N/A</v>
          </cell>
          <cell r="U537">
            <v>1</v>
          </cell>
          <cell r="V537" t="e">
            <v>#N/A</v>
          </cell>
        </row>
        <row r="538">
          <cell r="S538" t="e">
            <v>#DIV/0!</v>
          </cell>
          <cell r="T538" t="e">
            <v>#N/A</v>
          </cell>
          <cell r="U538">
            <v>1</v>
          </cell>
          <cell r="V538" t="e">
            <v>#N/A</v>
          </cell>
        </row>
        <row r="539">
          <cell r="S539" t="e">
            <v>#DIV/0!</v>
          </cell>
          <cell r="T539" t="e">
            <v>#N/A</v>
          </cell>
          <cell r="U539">
            <v>1</v>
          </cell>
          <cell r="V539" t="e">
            <v>#N/A</v>
          </cell>
        </row>
        <row r="540">
          <cell r="S540" t="e">
            <v>#DIV/0!</v>
          </cell>
          <cell r="T540" t="e">
            <v>#N/A</v>
          </cell>
          <cell r="U540">
            <v>1</v>
          </cell>
          <cell r="V540" t="e">
            <v>#N/A</v>
          </cell>
        </row>
        <row r="541">
          <cell r="S541" t="e">
            <v>#DIV/0!</v>
          </cell>
          <cell r="T541" t="e">
            <v>#N/A</v>
          </cell>
          <cell r="U541">
            <v>1</v>
          </cell>
          <cell r="V541" t="e">
            <v>#N/A</v>
          </cell>
        </row>
        <row r="542">
          <cell r="S542" t="e">
            <v>#DIV/0!</v>
          </cell>
          <cell r="T542" t="e">
            <v>#N/A</v>
          </cell>
          <cell r="U542">
            <v>1</v>
          </cell>
          <cell r="V542" t="e">
            <v>#N/A</v>
          </cell>
        </row>
        <row r="543">
          <cell r="S543" t="e">
            <v>#DIV/0!</v>
          </cell>
          <cell r="T543" t="e">
            <v>#N/A</v>
          </cell>
          <cell r="U543">
            <v>1</v>
          </cell>
          <cell r="V543" t="e">
            <v>#N/A</v>
          </cell>
        </row>
        <row r="544">
          <cell r="S544" t="e">
            <v>#DIV/0!</v>
          </cell>
          <cell r="T544" t="e">
            <v>#N/A</v>
          </cell>
          <cell r="U544">
            <v>1</v>
          </cell>
          <cell r="V544" t="e">
            <v>#N/A</v>
          </cell>
        </row>
        <row r="545">
          <cell r="S545" t="e">
            <v>#DIV/0!</v>
          </cell>
          <cell r="T545" t="e">
            <v>#N/A</v>
          </cell>
          <cell r="U545">
            <v>1</v>
          </cell>
          <cell r="V545" t="e">
            <v>#N/A</v>
          </cell>
        </row>
        <row r="546">
          <cell r="S546" t="e">
            <v>#DIV/0!</v>
          </cell>
          <cell r="T546" t="e">
            <v>#N/A</v>
          </cell>
          <cell r="U546">
            <v>1</v>
          </cell>
          <cell r="V546" t="e">
            <v>#N/A</v>
          </cell>
        </row>
        <row r="547">
          <cell r="S547" t="e">
            <v>#DIV/0!</v>
          </cell>
          <cell r="T547" t="e">
            <v>#N/A</v>
          </cell>
          <cell r="U547">
            <v>1</v>
          </cell>
          <cell r="V547" t="e">
            <v>#N/A</v>
          </cell>
        </row>
        <row r="548">
          <cell r="S548" t="e">
            <v>#DIV/0!</v>
          </cell>
          <cell r="T548" t="e">
            <v>#N/A</v>
          </cell>
          <cell r="U548">
            <v>1</v>
          </cell>
          <cell r="V548" t="e">
            <v>#N/A</v>
          </cell>
        </row>
        <row r="549">
          <cell r="S549" t="e">
            <v>#DIV/0!</v>
          </cell>
          <cell r="T549" t="e">
            <v>#N/A</v>
          </cell>
          <cell r="U549">
            <v>1</v>
          </cell>
          <cell r="V549" t="e">
            <v>#N/A</v>
          </cell>
        </row>
        <row r="550">
          <cell r="S550" t="e">
            <v>#DIV/0!</v>
          </cell>
          <cell r="T550" t="e">
            <v>#N/A</v>
          </cell>
          <cell r="U550">
            <v>1</v>
          </cell>
          <cell r="V550" t="e">
            <v>#N/A</v>
          </cell>
        </row>
        <row r="551">
          <cell r="S551" t="e">
            <v>#DIV/0!</v>
          </cell>
          <cell r="T551" t="e">
            <v>#N/A</v>
          </cell>
          <cell r="U551">
            <v>1</v>
          </cell>
          <cell r="V551" t="e">
            <v>#N/A</v>
          </cell>
        </row>
        <row r="552">
          <cell r="S552" t="e">
            <v>#DIV/0!</v>
          </cell>
          <cell r="T552" t="e">
            <v>#N/A</v>
          </cell>
          <cell r="U552">
            <v>1</v>
          </cell>
          <cell r="V552" t="e">
            <v>#N/A</v>
          </cell>
        </row>
        <row r="553">
          <cell r="S553" t="e">
            <v>#DIV/0!</v>
          </cell>
          <cell r="T553" t="e">
            <v>#N/A</v>
          </cell>
          <cell r="U553">
            <v>1</v>
          </cell>
          <cell r="V553" t="e">
            <v>#N/A</v>
          </cell>
        </row>
        <row r="554">
          <cell r="S554" t="e">
            <v>#DIV/0!</v>
          </cell>
          <cell r="T554" t="e">
            <v>#N/A</v>
          </cell>
          <cell r="U554">
            <v>1</v>
          </cell>
          <cell r="V554" t="e">
            <v>#N/A</v>
          </cell>
        </row>
        <row r="555">
          <cell r="S555" t="e">
            <v>#DIV/0!</v>
          </cell>
          <cell r="T555" t="e">
            <v>#N/A</v>
          </cell>
          <cell r="U555">
            <v>1</v>
          </cell>
          <cell r="V555" t="e">
            <v>#N/A</v>
          </cell>
        </row>
        <row r="556">
          <cell r="S556" t="e">
            <v>#DIV/0!</v>
          </cell>
          <cell r="T556" t="e">
            <v>#N/A</v>
          </cell>
          <cell r="U556">
            <v>1</v>
          </cell>
          <cell r="V556" t="e">
            <v>#N/A</v>
          </cell>
        </row>
        <row r="557">
          <cell r="S557" t="e">
            <v>#DIV/0!</v>
          </cell>
          <cell r="T557" t="e">
            <v>#N/A</v>
          </cell>
          <cell r="U557">
            <v>1</v>
          </cell>
          <cell r="V557" t="e">
            <v>#N/A</v>
          </cell>
        </row>
        <row r="558">
          <cell r="S558" t="e">
            <v>#DIV/0!</v>
          </cell>
          <cell r="T558" t="e">
            <v>#N/A</v>
          </cell>
          <cell r="U558">
            <v>1</v>
          </cell>
          <cell r="V558" t="e">
            <v>#N/A</v>
          </cell>
        </row>
        <row r="559">
          <cell r="S559" t="e">
            <v>#DIV/0!</v>
          </cell>
          <cell r="T559" t="e">
            <v>#N/A</v>
          </cell>
          <cell r="U559">
            <v>1</v>
          </cell>
          <cell r="V559" t="e">
            <v>#N/A</v>
          </cell>
        </row>
        <row r="560">
          <cell r="S560" t="e">
            <v>#DIV/0!</v>
          </cell>
          <cell r="T560" t="e">
            <v>#N/A</v>
          </cell>
          <cell r="U560">
            <v>1</v>
          </cell>
          <cell r="V560" t="e">
            <v>#N/A</v>
          </cell>
        </row>
        <row r="561">
          <cell r="S561" t="e">
            <v>#DIV/0!</v>
          </cell>
          <cell r="T561" t="e">
            <v>#N/A</v>
          </cell>
          <cell r="U561">
            <v>1</v>
          </cell>
          <cell r="V561" t="e">
            <v>#N/A</v>
          </cell>
        </row>
        <row r="562">
          <cell r="S562" t="e">
            <v>#DIV/0!</v>
          </cell>
          <cell r="T562" t="e">
            <v>#N/A</v>
          </cell>
          <cell r="U562">
            <v>1</v>
          </cell>
          <cell r="V562" t="e">
            <v>#N/A</v>
          </cell>
        </row>
        <row r="563">
          <cell r="S563" t="e">
            <v>#DIV/0!</v>
          </cell>
          <cell r="T563" t="e">
            <v>#N/A</v>
          </cell>
          <cell r="U563">
            <v>1</v>
          </cell>
          <cell r="V563" t="e">
            <v>#N/A</v>
          </cell>
        </row>
        <row r="564">
          <cell r="S564" t="e">
            <v>#DIV/0!</v>
          </cell>
          <cell r="T564" t="e">
            <v>#N/A</v>
          </cell>
          <cell r="U564">
            <v>1</v>
          </cell>
          <cell r="V564" t="e">
            <v>#N/A</v>
          </cell>
        </row>
      </sheetData>
      <sheetData sheetId="10" refreshError="1"/>
      <sheetData sheetId="11" refreshError="1"/>
      <sheetData sheetId="12">
        <row r="13">
          <cell r="B13">
            <v>0.98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Rating Calculator"/>
      <sheetName val="calc_coefficients"/>
      <sheetName val="NGA_factors"/>
      <sheetName val="Climate_pcode_xref"/>
      <sheetName val="Climate_zones"/>
      <sheetName val="States"/>
      <sheetName val="Conversion factors"/>
    </sheetNames>
    <sheetDataSet>
      <sheetData sheetId="0" refreshError="1"/>
      <sheetData sheetId="1" refreshError="1"/>
      <sheetData sheetId="2"/>
      <sheetData sheetId="3"/>
      <sheetData sheetId="4">
        <row r="1">
          <cell r="A1" t="str">
            <v>Postcode</v>
          </cell>
          <cell r="B1" t="str">
            <v>Climate_zone</v>
          </cell>
          <cell r="C1" t="str">
            <v>State</v>
          </cell>
        </row>
        <row r="2">
          <cell r="A2">
            <v>200</v>
          </cell>
          <cell r="B2">
            <v>64</v>
          </cell>
          <cell r="C2" t="str">
            <v>NSW</v>
          </cell>
        </row>
        <row r="3">
          <cell r="A3">
            <v>211</v>
          </cell>
          <cell r="B3">
            <v>64</v>
          </cell>
          <cell r="C3" t="str">
            <v>NSW</v>
          </cell>
        </row>
        <row r="4">
          <cell r="A4">
            <v>212</v>
          </cell>
          <cell r="B4">
            <v>64</v>
          </cell>
          <cell r="C4" t="str">
            <v>NSW</v>
          </cell>
        </row>
        <row r="5">
          <cell r="A5">
            <v>230</v>
          </cell>
          <cell r="B5">
            <v>64</v>
          </cell>
          <cell r="C5" t="str">
            <v>NSW</v>
          </cell>
        </row>
        <row r="6">
          <cell r="A6">
            <v>237</v>
          </cell>
          <cell r="B6">
            <v>64</v>
          </cell>
          <cell r="C6" t="str">
            <v>NSW</v>
          </cell>
        </row>
        <row r="7">
          <cell r="A7">
            <v>238</v>
          </cell>
          <cell r="B7">
            <v>64</v>
          </cell>
          <cell r="C7" t="str">
            <v>NSW</v>
          </cell>
        </row>
        <row r="8">
          <cell r="A8">
            <v>239</v>
          </cell>
          <cell r="B8">
            <v>64</v>
          </cell>
          <cell r="C8" t="str">
            <v>NSW</v>
          </cell>
        </row>
        <row r="9">
          <cell r="A9">
            <v>240</v>
          </cell>
          <cell r="B9">
            <v>64</v>
          </cell>
          <cell r="C9" t="str">
            <v>NSW</v>
          </cell>
        </row>
        <row r="10">
          <cell r="A10">
            <v>241</v>
          </cell>
          <cell r="B10">
            <v>64</v>
          </cell>
          <cell r="C10" t="str">
            <v>NSW</v>
          </cell>
        </row>
        <row r="11">
          <cell r="A11">
            <v>242</v>
          </cell>
          <cell r="B11">
            <v>64</v>
          </cell>
          <cell r="C11" t="str">
            <v>NSW</v>
          </cell>
        </row>
        <row r="12">
          <cell r="A12">
            <v>243</v>
          </cell>
          <cell r="B12">
            <v>64</v>
          </cell>
          <cell r="C12" t="str">
            <v>NSW</v>
          </cell>
        </row>
        <row r="13">
          <cell r="A13">
            <v>244</v>
          </cell>
          <cell r="B13">
            <v>64</v>
          </cell>
          <cell r="C13" t="str">
            <v>NSW</v>
          </cell>
        </row>
        <row r="14">
          <cell r="A14">
            <v>245</v>
          </cell>
          <cell r="B14">
            <v>64</v>
          </cell>
          <cell r="C14" t="str">
            <v>NSW</v>
          </cell>
        </row>
        <row r="15">
          <cell r="A15">
            <v>246</v>
          </cell>
          <cell r="B15">
            <v>64</v>
          </cell>
          <cell r="C15" t="str">
            <v>NSW</v>
          </cell>
        </row>
        <row r="16">
          <cell r="A16">
            <v>247</v>
          </cell>
          <cell r="B16">
            <v>64</v>
          </cell>
          <cell r="C16" t="str">
            <v>NSW</v>
          </cell>
        </row>
        <row r="17">
          <cell r="A17">
            <v>248</v>
          </cell>
          <cell r="B17">
            <v>64</v>
          </cell>
          <cell r="C17" t="str">
            <v>NSW</v>
          </cell>
        </row>
        <row r="18">
          <cell r="A18">
            <v>249</v>
          </cell>
          <cell r="B18">
            <v>64</v>
          </cell>
          <cell r="C18" t="str">
            <v>NSW</v>
          </cell>
        </row>
        <row r="19">
          <cell r="A19">
            <v>250</v>
          </cell>
          <cell r="B19">
            <v>64</v>
          </cell>
          <cell r="C19" t="str">
            <v>NSW</v>
          </cell>
        </row>
        <row r="20">
          <cell r="A20">
            <v>251</v>
          </cell>
          <cell r="B20">
            <v>64</v>
          </cell>
          <cell r="C20" t="str">
            <v>NSW</v>
          </cell>
        </row>
        <row r="21">
          <cell r="A21">
            <v>252</v>
          </cell>
          <cell r="B21">
            <v>64</v>
          </cell>
          <cell r="C21" t="str">
            <v>NSW</v>
          </cell>
        </row>
        <row r="22">
          <cell r="A22">
            <v>253</v>
          </cell>
          <cell r="B22">
            <v>64</v>
          </cell>
          <cell r="C22" t="str">
            <v>NSW</v>
          </cell>
        </row>
        <row r="23">
          <cell r="A23">
            <v>254</v>
          </cell>
          <cell r="B23">
            <v>64</v>
          </cell>
          <cell r="C23" t="str">
            <v>NSW</v>
          </cell>
        </row>
        <row r="24">
          <cell r="A24">
            <v>255</v>
          </cell>
          <cell r="B24">
            <v>64</v>
          </cell>
          <cell r="C24" t="str">
            <v>NSW</v>
          </cell>
        </row>
        <row r="25">
          <cell r="A25">
            <v>256</v>
          </cell>
          <cell r="B25">
            <v>64</v>
          </cell>
          <cell r="C25" t="str">
            <v>NSW</v>
          </cell>
        </row>
        <row r="26">
          <cell r="A26">
            <v>257</v>
          </cell>
          <cell r="B26">
            <v>64</v>
          </cell>
          <cell r="C26" t="str">
            <v>NSW</v>
          </cell>
        </row>
        <row r="27">
          <cell r="A27">
            <v>258</v>
          </cell>
          <cell r="B27">
            <v>64</v>
          </cell>
          <cell r="C27" t="str">
            <v>NSW</v>
          </cell>
        </row>
        <row r="28">
          <cell r="A28">
            <v>259</v>
          </cell>
          <cell r="B28">
            <v>64</v>
          </cell>
          <cell r="C28" t="str">
            <v>NSW</v>
          </cell>
        </row>
        <row r="29">
          <cell r="A29">
            <v>260</v>
          </cell>
          <cell r="B29">
            <v>64</v>
          </cell>
          <cell r="C29" t="str">
            <v>NSW</v>
          </cell>
        </row>
        <row r="30">
          <cell r="A30">
            <v>261</v>
          </cell>
          <cell r="B30">
            <v>64</v>
          </cell>
          <cell r="C30" t="str">
            <v>NSW</v>
          </cell>
        </row>
        <row r="31">
          <cell r="A31">
            <v>262</v>
          </cell>
          <cell r="B31">
            <v>64</v>
          </cell>
          <cell r="C31" t="str">
            <v>NSW</v>
          </cell>
        </row>
        <row r="32">
          <cell r="A32">
            <v>263</v>
          </cell>
          <cell r="B32">
            <v>64</v>
          </cell>
          <cell r="C32" t="str">
            <v>NSW</v>
          </cell>
        </row>
        <row r="33">
          <cell r="A33">
            <v>264</v>
          </cell>
          <cell r="B33">
            <v>64</v>
          </cell>
          <cell r="C33" t="str">
            <v>NSW</v>
          </cell>
        </row>
        <row r="34">
          <cell r="A34">
            <v>266</v>
          </cell>
          <cell r="B34">
            <v>64</v>
          </cell>
          <cell r="C34" t="str">
            <v>NSW</v>
          </cell>
        </row>
        <row r="35">
          <cell r="A35">
            <v>267</v>
          </cell>
          <cell r="B35">
            <v>64</v>
          </cell>
          <cell r="C35" t="str">
            <v>NSW</v>
          </cell>
        </row>
        <row r="36">
          <cell r="A36">
            <v>268</v>
          </cell>
          <cell r="B36">
            <v>64</v>
          </cell>
          <cell r="C36" t="str">
            <v>NSW</v>
          </cell>
        </row>
        <row r="37">
          <cell r="A37">
            <v>269</v>
          </cell>
          <cell r="B37">
            <v>64</v>
          </cell>
          <cell r="C37" t="str">
            <v>NSW</v>
          </cell>
        </row>
        <row r="38">
          <cell r="A38">
            <v>270</v>
          </cell>
          <cell r="B38">
            <v>64</v>
          </cell>
          <cell r="C38" t="str">
            <v>NSW</v>
          </cell>
        </row>
        <row r="39">
          <cell r="A39">
            <v>271</v>
          </cell>
          <cell r="B39">
            <v>64</v>
          </cell>
          <cell r="C39" t="str">
            <v>NSW</v>
          </cell>
        </row>
        <row r="40">
          <cell r="A40">
            <v>272</v>
          </cell>
          <cell r="B40">
            <v>64</v>
          </cell>
          <cell r="C40" t="str">
            <v>NSW</v>
          </cell>
        </row>
        <row r="41">
          <cell r="A41">
            <v>273</v>
          </cell>
          <cell r="B41">
            <v>64</v>
          </cell>
          <cell r="C41" t="str">
            <v>NSW</v>
          </cell>
        </row>
        <row r="42">
          <cell r="A42">
            <v>274</v>
          </cell>
          <cell r="B42">
            <v>64</v>
          </cell>
          <cell r="C42" t="str">
            <v>NSW</v>
          </cell>
        </row>
        <row r="43">
          <cell r="A43">
            <v>275</v>
          </cell>
          <cell r="B43">
            <v>64</v>
          </cell>
          <cell r="C43" t="str">
            <v>NSW</v>
          </cell>
        </row>
        <row r="44">
          <cell r="A44">
            <v>276</v>
          </cell>
          <cell r="B44">
            <v>64</v>
          </cell>
          <cell r="C44" t="str">
            <v>NSW</v>
          </cell>
        </row>
        <row r="45">
          <cell r="A45">
            <v>277</v>
          </cell>
          <cell r="B45">
            <v>64</v>
          </cell>
          <cell r="C45" t="str">
            <v>NSW</v>
          </cell>
        </row>
        <row r="46">
          <cell r="A46">
            <v>278</v>
          </cell>
          <cell r="B46">
            <v>64</v>
          </cell>
          <cell r="C46" t="str">
            <v>NSW</v>
          </cell>
        </row>
        <row r="47">
          <cell r="A47">
            <v>279</v>
          </cell>
          <cell r="B47">
            <v>64</v>
          </cell>
          <cell r="C47" t="str">
            <v>NSW</v>
          </cell>
        </row>
        <row r="48">
          <cell r="A48">
            <v>280</v>
          </cell>
          <cell r="B48">
            <v>64</v>
          </cell>
          <cell r="C48" t="str">
            <v>NSW</v>
          </cell>
        </row>
        <row r="49">
          <cell r="A49">
            <v>281</v>
          </cell>
          <cell r="B49">
            <v>64</v>
          </cell>
          <cell r="C49" t="str">
            <v>NSW</v>
          </cell>
        </row>
        <row r="50">
          <cell r="A50">
            <v>282</v>
          </cell>
          <cell r="B50">
            <v>64</v>
          </cell>
          <cell r="C50" t="str">
            <v>NSW</v>
          </cell>
        </row>
        <row r="51">
          <cell r="A51">
            <v>283</v>
          </cell>
          <cell r="B51">
            <v>64</v>
          </cell>
          <cell r="C51" t="str">
            <v>NSW</v>
          </cell>
        </row>
        <row r="52">
          <cell r="A52">
            <v>284</v>
          </cell>
          <cell r="B52">
            <v>64</v>
          </cell>
          <cell r="C52" t="str">
            <v>NSW</v>
          </cell>
        </row>
        <row r="53">
          <cell r="A53">
            <v>285</v>
          </cell>
          <cell r="B53">
            <v>64</v>
          </cell>
          <cell r="C53" t="str">
            <v>NSW</v>
          </cell>
        </row>
        <row r="54">
          <cell r="A54">
            <v>286</v>
          </cell>
          <cell r="B54">
            <v>64</v>
          </cell>
          <cell r="C54" t="str">
            <v>NSW</v>
          </cell>
        </row>
        <row r="55">
          <cell r="A55">
            <v>287</v>
          </cell>
          <cell r="B55">
            <v>64</v>
          </cell>
          <cell r="C55" t="str">
            <v>NSW</v>
          </cell>
        </row>
        <row r="56">
          <cell r="A56">
            <v>288</v>
          </cell>
          <cell r="B56">
            <v>64</v>
          </cell>
          <cell r="C56" t="str">
            <v>NSW</v>
          </cell>
        </row>
        <row r="57">
          <cell r="A57">
            <v>289</v>
          </cell>
          <cell r="B57">
            <v>64</v>
          </cell>
          <cell r="C57" t="str">
            <v>NSW</v>
          </cell>
        </row>
        <row r="58">
          <cell r="A58">
            <v>290</v>
          </cell>
          <cell r="B58">
            <v>64</v>
          </cell>
          <cell r="C58" t="str">
            <v>NSW</v>
          </cell>
        </row>
        <row r="59">
          <cell r="A59">
            <v>291</v>
          </cell>
          <cell r="B59">
            <v>64</v>
          </cell>
          <cell r="C59" t="str">
            <v>NSW</v>
          </cell>
        </row>
        <row r="60">
          <cell r="A60">
            <v>293</v>
          </cell>
          <cell r="B60">
            <v>64</v>
          </cell>
          <cell r="C60" t="str">
            <v>NSW</v>
          </cell>
        </row>
        <row r="61">
          <cell r="A61">
            <v>294</v>
          </cell>
          <cell r="B61">
            <v>64</v>
          </cell>
          <cell r="C61" t="str">
            <v>NSW</v>
          </cell>
        </row>
        <row r="62">
          <cell r="A62">
            <v>295</v>
          </cell>
          <cell r="B62">
            <v>64</v>
          </cell>
          <cell r="C62" t="str">
            <v>NSW</v>
          </cell>
        </row>
        <row r="63">
          <cell r="A63">
            <v>296</v>
          </cell>
          <cell r="B63">
            <v>64</v>
          </cell>
          <cell r="C63" t="str">
            <v>NSW</v>
          </cell>
        </row>
        <row r="64">
          <cell r="A64">
            <v>297</v>
          </cell>
          <cell r="B64">
            <v>64</v>
          </cell>
          <cell r="C64" t="str">
            <v>NSW</v>
          </cell>
        </row>
        <row r="65">
          <cell r="A65">
            <v>298</v>
          </cell>
          <cell r="B65">
            <v>64</v>
          </cell>
          <cell r="C65" t="str">
            <v>NSW</v>
          </cell>
        </row>
        <row r="66">
          <cell r="A66">
            <v>299</v>
          </cell>
          <cell r="B66">
            <v>64</v>
          </cell>
          <cell r="C66" t="str">
            <v>NSW</v>
          </cell>
        </row>
        <row r="67">
          <cell r="A67">
            <v>800</v>
          </cell>
          <cell r="B67">
            <v>66</v>
          </cell>
          <cell r="C67" t="str">
            <v>NT</v>
          </cell>
        </row>
        <row r="68">
          <cell r="A68">
            <v>801</v>
          </cell>
          <cell r="B68">
            <v>66</v>
          </cell>
          <cell r="C68" t="str">
            <v>NT</v>
          </cell>
        </row>
        <row r="69">
          <cell r="A69">
            <v>804</v>
          </cell>
          <cell r="B69">
            <v>66</v>
          </cell>
          <cell r="C69" t="str">
            <v>NT</v>
          </cell>
        </row>
        <row r="70">
          <cell r="A70">
            <v>810</v>
          </cell>
          <cell r="B70">
            <v>66</v>
          </cell>
          <cell r="C70" t="str">
            <v>NT</v>
          </cell>
        </row>
        <row r="71">
          <cell r="A71">
            <v>811</v>
          </cell>
          <cell r="B71">
            <v>66</v>
          </cell>
          <cell r="C71" t="str">
            <v>NT</v>
          </cell>
        </row>
        <row r="72">
          <cell r="A72">
            <v>812</v>
          </cell>
          <cell r="B72">
            <v>66</v>
          </cell>
          <cell r="C72" t="str">
            <v>NT</v>
          </cell>
        </row>
        <row r="73">
          <cell r="A73">
            <v>813</v>
          </cell>
          <cell r="B73">
            <v>66</v>
          </cell>
          <cell r="C73" t="str">
            <v>NT</v>
          </cell>
        </row>
        <row r="74">
          <cell r="A74">
            <v>814</v>
          </cell>
          <cell r="B74">
            <v>66</v>
          </cell>
          <cell r="C74" t="str">
            <v>NT</v>
          </cell>
        </row>
        <row r="75">
          <cell r="A75">
            <v>815</v>
          </cell>
          <cell r="B75">
            <v>66</v>
          </cell>
          <cell r="C75" t="str">
            <v>NT</v>
          </cell>
        </row>
        <row r="76">
          <cell r="A76">
            <v>820</v>
          </cell>
          <cell r="B76">
            <v>66</v>
          </cell>
          <cell r="C76" t="str">
            <v>NT</v>
          </cell>
        </row>
        <row r="77">
          <cell r="A77">
            <v>821</v>
          </cell>
          <cell r="B77">
            <v>66</v>
          </cell>
          <cell r="C77" t="str">
            <v>NT</v>
          </cell>
        </row>
        <row r="78">
          <cell r="A78">
            <v>822</v>
          </cell>
          <cell r="B78">
            <v>66</v>
          </cell>
          <cell r="C78" t="str">
            <v>NT</v>
          </cell>
        </row>
        <row r="79">
          <cell r="A79">
            <v>828</v>
          </cell>
          <cell r="B79">
            <v>66</v>
          </cell>
          <cell r="C79" t="str">
            <v>NT</v>
          </cell>
        </row>
        <row r="80">
          <cell r="A80">
            <v>830</v>
          </cell>
          <cell r="B80">
            <v>66</v>
          </cell>
          <cell r="C80" t="str">
            <v>NT</v>
          </cell>
        </row>
        <row r="81">
          <cell r="A81">
            <v>831</v>
          </cell>
          <cell r="B81">
            <v>66</v>
          </cell>
          <cell r="C81" t="str">
            <v>NT</v>
          </cell>
        </row>
        <row r="82">
          <cell r="A82">
            <v>832</v>
          </cell>
          <cell r="B82">
            <v>66</v>
          </cell>
          <cell r="C82" t="str">
            <v>NT</v>
          </cell>
        </row>
        <row r="83">
          <cell r="A83">
            <v>835</v>
          </cell>
          <cell r="B83">
            <v>66</v>
          </cell>
          <cell r="C83" t="str">
            <v>NT</v>
          </cell>
        </row>
        <row r="84">
          <cell r="A84">
            <v>836</v>
          </cell>
          <cell r="B84">
            <v>66</v>
          </cell>
          <cell r="C84" t="str">
            <v>NT</v>
          </cell>
        </row>
        <row r="85">
          <cell r="A85">
            <v>837</v>
          </cell>
          <cell r="B85">
            <v>66</v>
          </cell>
          <cell r="C85" t="str">
            <v>NT</v>
          </cell>
        </row>
        <row r="86">
          <cell r="A86">
            <v>840</v>
          </cell>
          <cell r="B86">
            <v>66</v>
          </cell>
          <cell r="C86" t="str">
            <v>NT</v>
          </cell>
        </row>
        <row r="87">
          <cell r="A87">
            <v>845</v>
          </cell>
          <cell r="B87">
            <v>66</v>
          </cell>
          <cell r="C87" t="str">
            <v>NT</v>
          </cell>
        </row>
        <row r="88">
          <cell r="A88">
            <v>846</v>
          </cell>
          <cell r="B88">
            <v>66</v>
          </cell>
          <cell r="C88" t="str">
            <v>NT</v>
          </cell>
        </row>
        <row r="89">
          <cell r="A89">
            <v>847</v>
          </cell>
          <cell r="B89">
            <v>66</v>
          </cell>
          <cell r="C89" t="str">
            <v>NT</v>
          </cell>
        </row>
        <row r="90">
          <cell r="A90">
            <v>850</v>
          </cell>
          <cell r="B90">
            <v>66</v>
          </cell>
          <cell r="C90" t="str">
            <v>NT</v>
          </cell>
        </row>
        <row r="91">
          <cell r="A91">
            <v>851</v>
          </cell>
          <cell r="B91">
            <v>66</v>
          </cell>
          <cell r="C91" t="str">
            <v>NT</v>
          </cell>
        </row>
        <row r="92">
          <cell r="A92">
            <v>852</v>
          </cell>
          <cell r="B92">
            <v>66</v>
          </cell>
          <cell r="C92" t="str">
            <v>NT</v>
          </cell>
        </row>
        <row r="93">
          <cell r="A93">
            <v>853</v>
          </cell>
          <cell r="B93">
            <v>66</v>
          </cell>
          <cell r="C93" t="str">
            <v>NT</v>
          </cell>
        </row>
        <row r="94">
          <cell r="A94">
            <v>854</v>
          </cell>
          <cell r="B94">
            <v>66</v>
          </cell>
          <cell r="C94" t="str">
            <v>NT</v>
          </cell>
        </row>
        <row r="95">
          <cell r="A95">
            <v>860</v>
          </cell>
          <cell r="B95">
            <v>70</v>
          </cell>
          <cell r="C95" t="str">
            <v>NT</v>
          </cell>
        </row>
        <row r="96">
          <cell r="A96">
            <v>861</v>
          </cell>
          <cell r="B96">
            <v>70</v>
          </cell>
          <cell r="C96" t="str">
            <v>NT</v>
          </cell>
        </row>
        <row r="97">
          <cell r="A97">
            <v>862</v>
          </cell>
          <cell r="B97">
            <v>70</v>
          </cell>
          <cell r="C97" t="str">
            <v>NT</v>
          </cell>
        </row>
        <row r="98">
          <cell r="A98">
            <v>870</v>
          </cell>
          <cell r="B98">
            <v>71</v>
          </cell>
          <cell r="C98" t="str">
            <v>NT</v>
          </cell>
        </row>
        <row r="99">
          <cell r="A99">
            <v>871</v>
          </cell>
          <cell r="B99">
            <v>71</v>
          </cell>
          <cell r="C99" t="str">
            <v>NT</v>
          </cell>
        </row>
        <row r="100">
          <cell r="A100">
            <v>872</v>
          </cell>
          <cell r="B100">
            <v>71</v>
          </cell>
          <cell r="C100" t="str">
            <v>NT</v>
          </cell>
        </row>
        <row r="101">
          <cell r="A101">
            <v>880</v>
          </cell>
          <cell r="B101">
            <v>67</v>
          </cell>
          <cell r="C101" t="str">
            <v>NT</v>
          </cell>
        </row>
        <row r="102">
          <cell r="A102">
            <v>881</v>
          </cell>
          <cell r="B102">
            <v>67</v>
          </cell>
          <cell r="C102" t="str">
            <v>NT</v>
          </cell>
        </row>
        <row r="103">
          <cell r="A103">
            <v>885</v>
          </cell>
          <cell r="B103">
            <v>67</v>
          </cell>
          <cell r="C103" t="str">
            <v>NT</v>
          </cell>
        </row>
        <row r="104">
          <cell r="A104">
            <v>886</v>
          </cell>
          <cell r="B104">
            <v>66</v>
          </cell>
          <cell r="C104" t="str">
            <v>NT</v>
          </cell>
        </row>
        <row r="105">
          <cell r="A105">
            <v>909</v>
          </cell>
          <cell r="B105">
            <v>66</v>
          </cell>
          <cell r="C105" t="str">
            <v>NT</v>
          </cell>
        </row>
        <row r="106">
          <cell r="A106">
            <v>1001</v>
          </cell>
          <cell r="B106">
            <v>63</v>
          </cell>
          <cell r="C106" t="str">
            <v>NSW</v>
          </cell>
        </row>
        <row r="107">
          <cell r="A107">
            <v>1002</v>
          </cell>
          <cell r="B107">
            <v>63</v>
          </cell>
          <cell r="C107" t="str">
            <v>NSW</v>
          </cell>
        </row>
        <row r="108">
          <cell r="A108">
            <v>1003</v>
          </cell>
          <cell r="B108">
            <v>63</v>
          </cell>
          <cell r="C108" t="str">
            <v>NSW</v>
          </cell>
        </row>
        <row r="109">
          <cell r="A109">
            <v>1004</v>
          </cell>
          <cell r="B109">
            <v>63</v>
          </cell>
          <cell r="C109" t="str">
            <v>NSW</v>
          </cell>
        </row>
        <row r="110">
          <cell r="A110">
            <v>1005</v>
          </cell>
          <cell r="B110">
            <v>63</v>
          </cell>
          <cell r="C110" t="str">
            <v>NSW</v>
          </cell>
        </row>
        <row r="111">
          <cell r="A111">
            <v>1006</v>
          </cell>
          <cell r="B111">
            <v>63</v>
          </cell>
          <cell r="C111" t="str">
            <v>NSW</v>
          </cell>
        </row>
        <row r="112">
          <cell r="A112">
            <v>1007</v>
          </cell>
          <cell r="B112">
            <v>63</v>
          </cell>
          <cell r="C112" t="str">
            <v>NSW</v>
          </cell>
        </row>
        <row r="113">
          <cell r="A113">
            <v>1008</v>
          </cell>
          <cell r="B113">
            <v>63</v>
          </cell>
          <cell r="C113" t="str">
            <v>NSW</v>
          </cell>
        </row>
        <row r="114">
          <cell r="A114">
            <v>1009</v>
          </cell>
          <cell r="B114">
            <v>63</v>
          </cell>
          <cell r="C114" t="str">
            <v>NSW</v>
          </cell>
        </row>
        <row r="115">
          <cell r="A115">
            <v>1010</v>
          </cell>
          <cell r="B115">
            <v>63</v>
          </cell>
          <cell r="C115" t="str">
            <v>NSW</v>
          </cell>
        </row>
        <row r="116">
          <cell r="A116">
            <v>1011</v>
          </cell>
          <cell r="B116">
            <v>63</v>
          </cell>
          <cell r="C116" t="str">
            <v>NSW</v>
          </cell>
        </row>
        <row r="117">
          <cell r="A117">
            <v>1012</v>
          </cell>
          <cell r="B117">
            <v>63</v>
          </cell>
          <cell r="C117" t="str">
            <v>NSW</v>
          </cell>
        </row>
        <row r="118">
          <cell r="A118">
            <v>1013</v>
          </cell>
          <cell r="B118">
            <v>63</v>
          </cell>
          <cell r="C118" t="str">
            <v>NSW</v>
          </cell>
        </row>
        <row r="119">
          <cell r="A119">
            <v>1015</v>
          </cell>
          <cell r="B119">
            <v>63</v>
          </cell>
          <cell r="C119" t="str">
            <v>NSW</v>
          </cell>
        </row>
        <row r="120">
          <cell r="A120">
            <v>1016</v>
          </cell>
          <cell r="B120">
            <v>63</v>
          </cell>
          <cell r="C120" t="str">
            <v>NSW</v>
          </cell>
        </row>
        <row r="121">
          <cell r="A121">
            <v>1017</v>
          </cell>
          <cell r="B121">
            <v>63</v>
          </cell>
          <cell r="C121" t="str">
            <v>NSW</v>
          </cell>
        </row>
        <row r="122">
          <cell r="A122">
            <v>1018</v>
          </cell>
          <cell r="B122">
            <v>63</v>
          </cell>
          <cell r="C122" t="str">
            <v>NSW</v>
          </cell>
        </row>
        <row r="123">
          <cell r="A123">
            <v>1019</v>
          </cell>
          <cell r="B123">
            <v>63</v>
          </cell>
          <cell r="C123" t="str">
            <v>NSW</v>
          </cell>
        </row>
        <row r="124">
          <cell r="A124">
            <v>1020</v>
          </cell>
          <cell r="B124">
            <v>63</v>
          </cell>
          <cell r="C124" t="str">
            <v>NSW</v>
          </cell>
        </row>
        <row r="125">
          <cell r="A125">
            <v>1021</v>
          </cell>
          <cell r="B125">
            <v>63</v>
          </cell>
          <cell r="C125" t="str">
            <v>NSW</v>
          </cell>
        </row>
        <row r="126">
          <cell r="A126">
            <v>1022</v>
          </cell>
          <cell r="B126">
            <v>63</v>
          </cell>
          <cell r="C126" t="str">
            <v>NSW</v>
          </cell>
        </row>
        <row r="127">
          <cell r="A127">
            <v>1023</v>
          </cell>
          <cell r="B127">
            <v>63</v>
          </cell>
          <cell r="C127" t="str">
            <v>NSW</v>
          </cell>
        </row>
        <row r="128">
          <cell r="A128">
            <v>1024</v>
          </cell>
          <cell r="B128">
            <v>63</v>
          </cell>
          <cell r="C128" t="str">
            <v>NSW</v>
          </cell>
        </row>
        <row r="129">
          <cell r="A129">
            <v>1025</v>
          </cell>
          <cell r="B129">
            <v>63</v>
          </cell>
          <cell r="C129" t="str">
            <v>NSW</v>
          </cell>
        </row>
        <row r="130">
          <cell r="A130">
            <v>1026</v>
          </cell>
          <cell r="B130">
            <v>63</v>
          </cell>
          <cell r="C130" t="str">
            <v>NSW</v>
          </cell>
        </row>
        <row r="131">
          <cell r="A131">
            <v>1027</v>
          </cell>
          <cell r="B131">
            <v>63</v>
          </cell>
          <cell r="C131" t="str">
            <v>NSW</v>
          </cell>
        </row>
        <row r="132">
          <cell r="A132">
            <v>1028</v>
          </cell>
          <cell r="B132">
            <v>63</v>
          </cell>
          <cell r="C132" t="str">
            <v>NSW</v>
          </cell>
        </row>
        <row r="133">
          <cell r="A133">
            <v>1029</v>
          </cell>
          <cell r="B133">
            <v>63</v>
          </cell>
          <cell r="C133" t="str">
            <v>NSW</v>
          </cell>
        </row>
        <row r="134">
          <cell r="A134">
            <v>1030</v>
          </cell>
          <cell r="B134">
            <v>63</v>
          </cell>
          <cell r="C134" t="str">
            <v>NSW</v>
          </cell>
        </row>
        <row r="135">
          <cell r="A135">
            <v>1031</v>
          </cell>
          <cell r="B135">
            <v>63</v>
          </cell>
          <cell r="C135" t="str">
            <v>NSW</v>
          </cell>
        </row>
        <row r="136">
          <cell r="A136">
            <v>1032</v>
          </cell>
          <cell r="B136">
            <v>63</v>
          </cell>
          <cell r="C136" t="str">
            <v>NSW</v>
          </cell>
        </row>
        <row r="137">
          <cell r="A137">
            <v>1033</v>
          </cell>
          <cell r="B137">
            <v>63</v>
          </cell>
          <cell r="C137" t="str">
            <v>NSW</v>
          </cell>
        </row>
        <row r="138">
          <cell r="A138">
            <v>1034</v>
          </cell>
          <cell r="B138">
            <v>63</v>
          </cell>
          <cell r="C138" t="str">
            <v>NSW</v>
          </cell>
        </row>
        <row r="139">
          <cell r="A139">
            <v>1035</v>
          </cell>
          <cell r="B139">
            <v>63</v>
          </cell>
          <cell r="C139" t="str">
            <v>NSW</v>
          </cell>
        </row>
        <row r="140">
          <cell r="A140">
            <v>1036</v>
          </cell>
          <cell r="B140">
            <v>63</v>
          </cell>
          <cell r="C140" t="str">
            <v>NSW</v>
          </cell>
        </row>
        <row r="141">
          <cell r="A141">
            <v>1037</v>
          </cell>
          <cell r="B141">
            <v>63</v>
          </cell>
          <cell r="C141" t="str">
            <v>NSW</v>
          </cell>
        </row>
        <row r="142">
          <cell r="A142">
            <v>1038</v>
          </cell>
          <cell r="B142">
            <v>63</v>
          </cell>
          <cell r="C142" t="str">
            <v>NSW</v>
          </cell>
        </row>
        <row r="143">
          <cell r="A143">
            <v>1039</v>
          </cell>
          <cell r="B143">
            <v>63</v>
          </cell>
          <cell r="C143" t="str">
            <v>NSW</v>
          </cell>
        </row>
        <row r="144">
          <cell r="A144">
            <v>1040</v>
          </cell>
          <cell r="B144">
            <v>63</v>
          </cell>
          <cell r="C144" t="str">
            <v>NSW</v>
          </cell>
        </row>
        <row r="145">
          <cell r="A145">
            <v>1041</v>
          </cell>
          <cell r="B145">
            <v>63</v>
          </cell>
          <cell r="C145" t="str">
            <v>NSW</v>
          </cell>
        </row>
        <row r="146">
          <cell r="A146">
            <v>1042</v>
          </cell>
          <cell r="B146">
            <v>63</v>
          </cell>
          <cell r="C146" t="str">
            <v>NSW</v>
          </cell>
        </row>
        <row r="147">
          <cell r="A147">
            <v>1043</v>
          </cell>
          <cell r="B147">
            <v>63</v>
          </cell>
          <cell r="C147" t="str">
            <v>NSW</v>
          </cell>
        </row>
        <row r="148">
          <cell r="A148">
            <v>1044</v>
          </cell>
          <cell r="B148">
            <v>63</v>
          </cell>
          <cell r="C148" t="str">
            <v>NSW</v>
          </cell>
        </row>
        <row r="149">
          <cell r="A149">
            <v>1045</v>
          </cell>
          <cell r="B149">
            <v>63</v>
          </cell>
          <cell r="C149" t="str">
            <v>NSW</v>
          </cell>
        </row>
        <row r="150">
          <cell r="A150">
            <v>1046</v>
          </cell>
          <cell r="B150">
            <v>63</v>
          </cell>
          <cell r="C150" t="str">
            <v>NSW</v>
          </cell>
        </row>
        <row r="151">
          <cell r="A151">
            <v>1047</v>
          </cell>
          <cell r="B151">
            <v>63</v>
          </cell>
          <cell r="C151" t="str">
            <v>NSW</v>
          </cell>
        </row>
        <row r="152">
          <cell r="A152">
            <v>1048</v>
          </cell>
          <cell r="B152">
            <v>63</v>
          </cell>
          <cell r="C152" t="str">
            <v>NSW</v>
          </cell>
        </row>
        <row r="153">
          <cell r="A153">
            <v>1049</v>
          </cell>
          <cell r="B153">
            <v>63</v>
          </cell>
          <cell r="C153" t="str">
            <v>NSW</v>
          </cell>
        </row>
        <row r="154">
          <cell r="A154">
            <v>1050</v>
          </cell>
          <cell r="B154">
            <v>63</v>
          </cell>
          <cell r="C154" t="str">
            <v>NSW</v>
          </cell>
        </row>
        <row r="155">
          <cell r="A155">
            <v>1051</v>
          </cell>
          <cell r="B155">
            <v>63</v>
          </cell>
          <cell r="C155" t="str">
            <v>NSW</v>
          </cell>
        </row>
        <row r="156">
          <cell r="A156">
            <v>1052</v>
          </cell>
          <cell r="B156">
            <v>63</v>
          </cell>
          <cell r="C156" t="str">
            <v>NSW</v>
          </cell>
        </row>
        <row r="157">
          <cell r="A157">
            <v>1053</v>
          </cell>
          <cell r="B157">
            <v>63</v>
          </cell>
          <cell r="C157" t="str">
            <v>NSW</v>
          </cell>
        </row>
        <row r="158">
          <cell r="A158">
            <v>1054</v>
          </cell>
          <cell r="B158">
            <v>63</v>
          </cell>
          <cell r="C158" t="str">
            <v>NSW</v>
          </cell>
        </row>
        <row r="159">
          <cell r="A159">
            <v>1055</v>
          </cell>
          <cell r="B159">
            <v>63</v>
          </cell>
          <cell r="C159" t="str">
            <v>NSW</v>
          </cell>
        </row>
        <row r="160">
          <cell r="A160">
            <v>1056</v>
          </cell>
          <cell r="B160">
            <v>63</v>
          </cell>
          <cell r="C160" t="str">
            <v>NSW</v>
          </cell>
        </row>
        <row r="161">
          <cell r="A161">
            <v>1057</v>
          </cell>
          <cell r="B161">
            <v>63</v>
          </cell>
          <cell r="C161" t="str">
            <v>NSW</v>
          </cell>
        </row>
        <row r="162">
          <cell r="A162">
            <v>1058</v>
          </cell>
          <cell r="B162">
            <v>63</v>
          </cell>
          <cell r="C162" t="str">
            <v>NSW</v>
          </cell>
        </row>
        <row r="163">
          <cell r="A163">
            <v>1059</v>
          </cell>
          <cell r="B163">
            <v>63</v>
          </cell>
          <cell r="C163" t="str">
            <v>NSW</v>
          </cell>
        </row>
        <row r="164">
          <cell r="A164">
            <v>1060</v>
          </cell>
          <cell r="B164">
            <v>63</v>
          </cell>
          <cell r="C164" t="str">
            <v>NSW</v>
          </cell>
        </row>
        <row r="165">
          <cell r="A165">
            <v>1061</v>
          </cell>
          <cell r="B165">
            <v>63</v>
          </cell>
          <cell r="C165" t="str">
            <v>NSW</v>
          </cell>
        </row>
        <row r="166">
          <cell r="A166">
            <v>1062</v>
          </cell>
          <cell r="B166">
            <v>63</v>
          </cell>
          <cell r="C166" t="str">
            <v>NSW</v>
          </cell>
        </row>
        <row r="167">
          <cell r="A167">
            <v>1063</v>
          </cell>
          <cell r="B167">
            <v>63</v>
          </cell>
          <cell r="C167" t="str">
            <v>NSW</v>
          </cell>
        </row>
        <row r="168">
          <cell r="A168">
            <v>1064</v>
          </cell>
          <cell r="B168">
            <v>63</v>
          </cell>
          <cell r="C168" t="str">
            <v>NSW</v>
          </cell>
        </row>
        <row r="169">
          <cell r="A169">
            <v>1065</v>
          </cell>
          <cell r="B169">
            <v>63</v>
          </cell>
          <cell r="C169" t="str">
            <v>NSW</v>
          </cell>
        </row>
        <row r="170">
          <cell r="A170">
            <v>1066</v>
          </cell>
          <cell r="B170">
            <v>63</v>
          </cell>
          <cell r="C170" t="str">
            <v>NSW</v>
          </cell>
        </row>
        <row r="171">
          <cell r="A171">
            <v>1067</v>
          </cell>
          <cell r="B171">
            <v>63</v>
          </cell>
          <cell r="C171" t="str">
            <v>NSW</v>
          </cell>
        </row>
        <row r="172">
          <cell r="A172">
            <v>1068</v>
          </cell>
          <cell r="B172">
            <v>63</v>
          </cell>
          <cell r="C172" t="str">
            <v>NSW</v>
          </cell>
        </row>
        <row r="173">
          <cell r="A173">
            <v>1069</v>
          </cell>
          <cell r="B173">
            <v>63</v>
          </cell>
          <cell r="C173" t="str">
            <v>NSW</v>
          </cell>
        </row>
        <row r="174">
          <cell r="A174">
            <v>1070</v>
          </cell>
          <cell r="B174">
            <v>63</v>
          </cell>
          <cell r="C174" t="str">
            <v>NSW</v>
          </cell>
        </row>
        <row r="175">
          <cell r="A175">
            <v>1071</v>
          </cell>
          <cell r="B175">
            <v>63</v>
          </cell>
          <cell r="C175" t="str">
            <v>NSW</v>
          </cell>
        </row>
        <row r="176">
          <cell r="A176">
            <v>1072</v>
          </cell>
          <cell r="B176">
            <v>63</v>
          </cell>
          <cell r="C176" t="str">
            <v>NSW</v>
          </cell>
        </row>
        <row r="177">
          <cell r="A177">
            <v>1073</v>
          </cell>
          <cell r="B177">
            <v>63</v>
          </cell>
          <cell r="C177" t="str">
            <v>NSW</v>
          </cell>
        </row>
        <row r="178">
          <cell r="A178">
            <v>1074</v>
          </cell>
          <cell r="B178">
            <v>63</v>
          </cell>
          <cell r="C178" t="str">
            <v>NSW</v>
          </cell>
        </row>
        <row r="179">
          <cell r="A179">
            <v>1075</v>
          </cell>
          <cell r="B179">
            <v>63</v>
          </cell>
          <cell r="C179" t="str">
            <v>NSW</v>
          </cell>
        </row>
        <row r="180">
          <cell r="A180">
            <v>1076</v>
          </cell>
          <cell r="B180">
            <v>63</v>
          </cell>
          <cell r="C180" t="str">
            <v>NSW</v>
          </cell>
        </row>
        <row r="181">
          <cell r="A181">
            <v>1077</v>
          </cell>
          <cell r="B181">
            <v>63</v>
          </cell>
          <cell r="C181" t="str">
            <v>NSW</v>
          </cell>
        </row>
        <row r="182">
          <cell r="A182">
            <v>1078</v>
          </cell>
          <cell r="B182">
            <v>63</v>
          </cell>
          <cell r="C182" t="str">
            <v>NSW</v>
          </cell>
        </row>
        <row r="183">
          <cell r="A183">
            <v>1079</v>
          </cell>
          <cell r="B183">
            <v>63</v>
          </cell>
          <cell r="C183" t="str">
            <v>NSW</v>
          </cell>
        </row>
        <row r="184">
          <cell r="A184">
            <v>1080</v>
          </cell>
          <cell r="B184">
            <v>63</v>
          </cell>
          <cell r="C184" t="str">
            <v>NSW</v>
          </cell>
        </row>
        <row r="185">
          <cell r="A185">
            <v>1081</v>
          </cell>
          <cell r="B185">
            <v>63</v>
          </cell>
          <cell r="C185" t="str">
            <v>NSW</v>
          </cell>
        </row>
        <row r="186">
          <cell r="A186">
            <v>1082</v>
          </cell>
          <cell r="B186">
            <v>63</v>
          </cell>
          <cell r="C186" t="str">
            <v>NSW</v>
          </cell>
        </row>
        <row r="187">
          <cell r="A187">
            <v>1083</v>
          </cell>
          <cell r="B187">
            <v>63</v>
          </cell>
          <cell r="C187" t="str">
            <v>NSW</v>
          </cell>
        </row>
        <row r="188">
          <cell r="A188">
            <v>1084</v>
          </cell>
          <cell r="B188">
            <v>63</v>
          </cell>
          <cell r="C188" t="str">
            <v>NSW</v>
          </cell>
        </row>
        <row r="189">
          <cell r="A189">
            <v>1085</v>
          </cell>
          <cell r="B189">
            <v>63</v>
          </cell>
          <cell r="C189" t="str">
            <v>NSW</v>
          </cell>
        </row>
        <row r="190">
          <cell r="A190">
            <v>1086</v>
          </cell>
          <cell r="B190">
            <v>63</v>
          </cell>
          <cell r="C190" t="str">
            <v>NSW</v>
          </cell>
        </row>
        <row r="191">
          <cell r="A191">
            <v>1087</v>
          </cell>
          <cell r="B191">
            <v>63</v>
          </cell>
          <cell r="C191" t="str">
            <v>NSW</v>
          </cell>
        </row>
        <row r="192">
          <cell r="A192">
            <v>1088</v>
          </cell>
          <cell r="B192">
            <v>63</v>
          </cell>
          <cell r="C192" t="str">
            <v>NSW</v>
          </cell>
        </row>
        <row r="193">
          <cell r="A193">
            <v>1089</v>
          </cell>
          <cell r="B193">
            <v>63</v>
          </cell>
          <cell r="C193" t="str">
            <v>NSW</v>
          </cell>
        </row>
        <row r="194">
          <cell r="A194">
            <v>1090</v>
          </cell>
          <cell r="B194">
            <v>63</v>
          </cell>
          <cell r="C194" t="str">
            <v>NSW</v>
          </cell>
        </row>
        <row r="195">
          <cell r="A195">
            <v>1091</v>
          </cell>
          <cell r="B195">
            <v>63</v>
          </cell>
          <cell r="C195" t="str">
            <v>NSW</v>
          </cell>
        </row>
        <row r="196">
          <cell r="A196">
            <v>1092</v>
          </cell>
          <cell r="B196">
            <v>63</v>
          </cell>
          <cell r="C196" t="str">
            <v>NSW</v>
          </cell>
        </row>
        <row r="197">
          <cell r="A197">
            <v>1093</v>
          </cell>
          <cell r="B197">
            <v>63</v>
          </cell>
          <cell r="C197" t="str">
            <v>NSW</v>
          </cell>
        </row>
        <row r="198">
          <cell r="A198">
            <v>1094</v>
          </cell>
          <cell r="B198">
            <v>63</v>
          </cell>
          <cell r="C198" t="str">
            <v>NSW</v>
          </cell>
        </row>
        <row r="199">
          <cell r="A199">
            <v>1095</v>
          </cell>
          <cell r="B199">
            <v>63</v>
          </cell>
          <cell r="C199" t="str">
            <v>NSW</v>
          </cell>
        </row>
        <row r="200">
          <cell r="A200">
            <v>1096</v>
          </cell>
          <cell r="B200">
            <v>63</v>
          </cell>
          <cell r="C200" t="str">
            <v>NSW</v>
          </cell>
        </row>
        <row r="201">
          <cell r="A201">
            <v>1097</v>
          </cell>
          <cell r="B201">
            <v>63</v>
          </cell>
          <cell r="C201" t="str">
            <v>NSW</v>
          </cell>
        </row>
        <row r="202">
          <cell r="A202">
            <v>1098</v>
          </cell>
          <cell r="B202">
            <v>63</v>
          </cell>
          <cell r="C202" t="str">
            <v>NSW</v>
          </cell>
        </row>
        <row r="203">
          <cell r="A203">
            <v>1099</v>
          </cell>
          <cell r="B203">
            <v>63</v>
          </cell>
          <cell r="C203" t="str">
            <v>NSW</v>
          </cell>
        </row>
        <row r="204">
          <cell r="A204">
            <v>1100</v>
          </cell>
          <cell r="B204">
            <v>63</v>
          </cell>
          <cell r="C204" t="str">
            <v>NSW</v>
          </cell>
        </row>
        <row r="205">
          <cell r="A205">
            <v>1101</v>
          </cell>
          <cell r="B205">
            <v>63</v>
          </cell>
          <cell r="C205" t="str">
            <v>NSW</v>
          </cell>
        </row>
        <row r="206">
          <cell r="A206">
            <v>1102</v>
          </cell>
          <cell r="B206">
            <v>63</v>
          </cell>
          <cell r="C206" t="str">
            <v>NSW</v>
          </cell>
        </row>
        <row r="207">
          <cell r="A207">
            <v>1103</v>
          </cell>
          <cell r="B207">
            <v>63</v>
          </cell>
          <cell r="C207" t="str">
            <v>NSW</v>
          </cell>
        </row>
        <row r="208">
          <cell r="A208">
            <v>1104</v>
          </cell>
          <cell r="B208">
            <v>63</v>
          </cell>
          <cell r="C208" t="str">
            <v>NSW</v>
          </cell>
        </row>
        <row r="209">
          <cell r="A209">
            <v>1105</v>
          </cell>
          <cell r="B209">
            <v>63</v>
          </cell>
          <cell r="C209" t="str">
            <v>NSW</v>
          </cell>
        </row>
        <row r="210">
          <cell r="A210">
            <v>1106</v>
          </cell>
          <cell r="B210">
            <v>63</v>
          </cell>
          <cell r="C210" t="str">
            <v>NSW</v>
          </cell>
        </row>
        <row r="211">
          <cell r="A211">
            <v>1107</v>
          </cell>
          <cell r="B211">
            <v>63</v>
          </cell>
          <cell r="C211" t="str">
            <v>NSW</v>
          </cell>
        </row>
        <row r="212">
          <cell r="A212">
            <v>1108</v>
          </cell>
          <cell r="B212">
            <v>63</v>
          </cell>
          <cell r="C212" t="str">
            <v>NSW</v>
          </cell>
        </row>
        <row r="213">
          <cell r="A213">
            <v>1109</v>
          </cell>
          <cell r="B213">
            <v>63</v>
          </cell>
          <cell r="C213" t="str">
            <v>NSW</v>
          </cell>
        </row>
        <row r="214">
          <cell r="A214">
            <v>1110</v>
          </cell>
          <cell r="B214">
            <v>63</v>
          </cell>
          <cell r="C214" t="str">
            <v>NSW</v>
          </cell>
        </row>
        <row r="215">
          <cell r="A215">
            <v>1112</v>
          </cell>
          <cell r="B215">
            <v>63</v>
          </cell>
          <cell r="C215" t="str">
            <v>NSW</v>
          </cell>
        </row>
        <row r="216">
          <cell r="A216">
            <v>1113</v>
          </cell>
          <cell r="B216">
            <v>63</v>
          </cell>
          <cell r="C216" t="str">
            <v>NSW</v>
          </cell>
        </row>
        <row r="217">
          <cell r="A217">
            <v>1114</v>
          </cell>
          <cell r="B217">
            <v>63</v>
          </cell>
          <cell r="C217" t="str">
            <v>NSW</v>
          </cell>
        </row>
        <row r="218">
          <cell r="A218">
            <v>1115</v>
          </cell>
          <cell r="B218">
            <v>63</v>
          </cell>
          <cell r="C218" t="str">
            <v>NSW</v>
          </cell>
        </row>
        <row r="219">
          <cell r="A219">
            <v>1116</v>
          </cell>
          <cell r="B219">
            <v>63</v>
          </cell>
          <cell r="C219" t="str">
            <v>NSW</v>
          </cell>
        </row>
        <row r="220">
          <cell r="A220">
            <v>1118</v>
          </cell>
          <cell r="B220">
            <v>63</v>
          </cell>
          <cell r="C220" t="str">
            <v>NSW</v>
          </cell>
        </row>
        <row r="221">
          <cell r="A221">
            <v>1119</v>
          </cell>
          <cell r="B221">
            <v>63</v>
          </cell>
          <cell r="C221" t="str">
            <v>NSW</v>
          </cell>
        </row>
        <row r="222">
          <cell r="A222">
            <v>1120</v>
          </cell>
          <cell r="B222">
            <v>63</v>
          </cell>
          <cell r="C222" t="str">
            <v>NSW</v>
          </cell>
        </row>
        <row r="223">
          <cell r="A223">
            <v>1121</v>
          </cell>
          <cell r="B223">
            <v>63</v>
          </cell>
          <cell r="C223" t="str">
            <v>NSW</v>
          </cell>
        </row>
        <row r="224">
          <cell r="A224">
            <v>1122</v>
          </cell>
          <cell r="B224">
            <v>63</v>
          </cell>
          <cell r="C224" t="str">
            <v>NSW</v>
          </cell>
        </row>
        <row r="225">
          <cell r="A225">
            <v>1123</v>
          </cell>
          <cell r="B225">
            <v>63</v>
          </cell>
          <cell r="C225" t="str">
            <v>NSW</v>
          </cell>
        </row>
        <row r="226">
          <cell r="A226">
            <v>1124</v>
          </cell>
          <cell r="B226">
            <v>63</v>
          </cell>
          <cell r="C226" t="str">
            <v>NSW</v>
          </cell>
        </row>
        <row r="227">
          <cell r="A227">
            <v>1125</v>
          </cell>
          <cell r="B227">
            <v>63</v>
          </cell>
          <cell r="C227" t="str">
            <v>NSW</v>
          </cell>
        </row>
        <row r="228">
          <cell r="A228">
            <v>1126</v>
          </cell>
          <cell r="B228">
            <v>63</v>
          </cell>
          <cell r="C228" t="str">
            <v>NSW</v>
          </cell>
        </row>
        <row r="229">
          <cell r="A229">
            <v>1127</v>
          </cell>
          <cell r="B229">
            <v>63</v>
          </cell>
          <cell r="C229" t="str">
            <v>NSW</v>
          </cell>
        </row>
        <row r="230">
          <cell r="A230">
            <v>1128</v>
          </cell>
          <cell r="B230">
            <v>63</v>
          </cell>
          <cell r="C230" t="str">
            <v>NSW</v>
          </cell>
        </row>
        <row r="231">
          <cell r="A231">
            <v>1129</v>
          </cell>
          <cell r="B231">
            <v>63</v>
          </cell>
          <cell r="C231" t="str">
            <v>NSW</v>
          </cell>
        </row>
        <row r="232">
          <cell r="A232">
            <v>1130</v>
          </cell>
          <cell r="B232">
            <v>63</v>
          </cell>
          <cell r="C232" t="str">
            <v>NSW</v>
          </cell>
        </row>
        <row r="233">
          <cell r="A233">
            <v>1131</v>
          </cell>
          <cell r="B233">
            <v>63</v>
          </cell>
          <cell r="C233" t="str">
            <v>NSW</v>
          </cell>
        </row>
        <row r="234">
          <cell r="A234">
            <v>1132</v>
          </cell>
          <cell r="B234">
            <v>63</v>
          </cell>
          <cell r="C234" t="str">
            <v>NSW</v>
          </cell>
        </row>
        <row r="235">
          <cell r="A235">
            <v>1133</v>
          </cell>
          <cell r="B235">
            <v>63</v>
          </cell>
          <cell r="C235" t="str">
            <v>NSW</v>
          </cell>
        </row>
        <row r="236">
          <cell r="A236">
            <v>1134</v>
          </cell>
          <cell r="B236">
            <v>63</v>
          </cell>
          <cell r="C236" t="str">
            <v>NSW</v>
          </cell>
        </row>
        <row r="237">
          <cell r="A237">
            <v>1135</v>
          </cell>
          <cell r="B237">
            <v>63</v>
          </cell>
          <cell r="C237" t="str">
            <v>NSW</v>
          </cell>
        </row>
        <row r="238">
          <cell r="A238">
            <v>1136</v>
          </cell>
          <cell r="B238">
            <v>63</v>
          </cell>
          <cell r="C238" t="str">
            <v>NSW</v>
          </cell>
        </row>
        <row r="239">
          <cell r="A239">
            <v>1137</v>
          </cell>
          <cell r="B239">
            <v>63</v>
          </cell>
          <cell r="C239" t="str">
            <v>NSW</v>
          </cell>
        </row>
        <row r="240">
          <cell r="A240">
            <v>1138</v>
          </cell>
          <cell r="B240">
            <v>63</v>
          </cell>
          <cell r="C240" t="str">
            <v>NSW</v>
          </cell>
        </row>
        <row r="241">
          <cell r="A241">
            <v>1139</v>
          </cell>
          <cell r="B241">
            <v>63</v>
          </cell>
          <cell r="C241" t="str">
            <v>NSW</v>
          </cell>
        </row>
        <row r="242">
          <cell r="A242">
            <v>1140</v>
          </cell>
          <cell r="B242">
            <v>63</v>
          </cell>
          <cell r="C242" t="str">
            <v>NSW</v>
          </cell>
        </row>
        <row r="243">
          <cell r="A243">
            <v>1141</v>
          </cell>
          <cell r="B243">
            <v>63</v>
          </cell>
          <cell r="C243" t="str">
            <v>NSW</v>
          </cell>
        </row>
        <row r="244">
          <cell r="A244">
            <v>1142</v>
          </cell>
          <cell r="B244">
            <v>63</v>
          </cell>
          <cell r="C244" t="str">
            <v>NSW</v>
          </cell>
        </row>
        <row r="245">
          <cell r="A245">
            <v>1143</v>
          </cell>
          <cell r="B245">
            <v>63</v>
          </cell>
          <cell r="C245" t="str">
            <v>NSW</v>
          </cell>
        </row>
        <row r="246">
          <cell r="A246">
            <v>1144</v>
          </cell>
          <cell r="B246">
            <v>63</v>
          </cell>
          <cell r="C246" t="str">
            <v>NSW</v>
          </cell>
        </row>
        <row r="247">
          <cell r="A247">
            <v>1145</v>
          </cell>
          <cell r="B247">
            <v>63</v>
          </cell>
          <cell r="C247" t="str">
            <v>NSW</v>
          </cell>
        </row>
        <row r="248">
          <cell r="A248">
            <v>1146</v>
          </cell>
          <cell r="B248">
            <v>63</v>
          </cell>
          <cell r="C248" t="str">
            <v>NSW</v>
          </cell>
        </row>
        <row r="249">
          <cell r="A249">
            <v>1147</v>
          </cell>
          <cell r="B249">
            <v>63</v>
          </cell>
          <cell r="C249" t="str">
            <v>NSW</v>
          </cell>
        </row>
        <row r="250">
          <cell r="A250">
            <v>1148</v>
          </cell>
          <cell r="B250">
            <v>63</v>
          </cell>
          <cell r="C250" t="str">
            <v>NSW</v>
          </cell>
        </row>
        <row r="251">
          <cell r="A251">
            <v>1149</v>
          </cell>
          <cell r="B251">
            <v>63</v>
          </cell>
          <cell r="C251" t="str">
            <v>NSW</v>
          </cell>
        </row>
        <row r="252">
          <cell r="A252">
            <v>1150</v>
          </cell>
          <cell r="B252">
            <v>63</v>
          </cell>
          <cell r="C252" t="str">
            <v>NSW</v>
          </cell>
        </row>
        <row r="253">
          <cell r="A253">
            <v>1151</v>
          </cell>
          <cell r="B253">
            <v>63</v>
          </cell>
          <cell r="C253" t="str">
            <v>NSW</v>
          </cell>
        </row>
        <row r="254">
          <cell r="A254">
            <v>1152</v>
          </cell>
          <cell r="B254">
            <v>63</v>
          </cell>
          <cell r="C254" t="str">
            <v>NSW</v>
          </cell>
        </row>
        <row r="255">
          <cell r="A255">
            <v>1153</v>
          </cell>
          <cell r="B255">
            <v>63</v>
          </cell>
          <cell r="C255" t="str">
            <v>NSW</v>
          </cell>
        </row>
        <row r="256">
          <cell r="A256">
            <v>1154</v>
          </cell>
          <cell r="B256">
            <v>63</v>
          </cell>
          <cell r="C256" t="str">
            <v>NSW</v>
          </cell>
        </row>
        <row r="257">
          <cell r="A257">
            <v>1155</v>
          </cell>
          <cell r="B257">
            <v>63</v>
          </cell>
          <cell r="C257" t="str">
            <v>NSW</v>
          </cell>
        </row>
        <row r="258">
          <cell r="A258">
            <v>1156</v>
          </cell>
          <cell r="B258">
            <v>63</v>
          </cell>
          <cell r="C258" t="str">
            <v>NSW</v>
          </cell>
        </row>
        <row r="259">
          <cell r="A259">
            <v>1157</v>
          </cell>
          <cell r="B259">
            <v>63</v>
          </cell>
          <cell r="C259" t="str">
            <v>NSW</v>
          </cell>
        </row>
        <row r="260">
          <cell r="A260">
            <v>1158</v>
          </cell>
          <cell r="B260">
            <v>63</v>
          </cell>
          <cell r="C260" t="str">
            <v>NSW</v>
          </cell>
        </row>
        <row r="261">
          <cell r="A261">
            <v>1159</v>
          </cell>
          <cell r="B261">
            <v>63</v>
          </cell>
          <cell r="C261" t="str">
            <v>NSW</v>
          </cell>
        </row>
        <row r="262">
          <cell r="A262">
            <v>1160</v>
          </cell>
          <cell r="B262">
            <v>63</v>
          </cell>
          <cell r="C262" t="str">
            <v>NSW</v>
          </cell>
        </row>
        <row r="263">
          <cell r="A263">
            <v>1161</v>
          </cell>
          <cell r="B263">
            <v>63</v>
          </cell>
          <cell r="C263" t="str">
            <v>NSW</v>
          </cell>
        </row>
        <row r="264">
          <cell r="A264">
            <v>1162</v>
          </cell>
          <cell r="B264">
            <v>63</v>
          </cell>
          <cell r="C264" t="str">
            <v>NSW</v>
          </cell>
        </row>
        <row r="265">
          <cell r="A265">
            <v>1163</v>
          </cell>
          <cell r="B265">
            <v>63</v>
          </cell>
          <cell r="C265" t="str">
            <v>NSW</v>
          </cell>
        </row>
        <row r="266">
          <cell r="A266">
            <v>1164</v>
          </cell>
          <cell r="B266">
            <v>63</v>
          </cell>
          <cell r="C266" t="str">
            <v>NSW</v>
          </cell>
        </row>
        <row r="267">
          <cell r="A267">
            <v>1165</v>
          </cell>
          <cell r="B267">
            <v>63</v>
          </cell>
          <cell r="C267" t="str">
            <v>NSW</v>
          </cell>
        </row>
        <row r="268">
          <cell r="A268">
            <v>1166</v>
          </cell>
          <cell r="B268">
            <v>63</v>
          </cell>
          <cell r="C268" t="str">
            <v>NSW</v>
          </cell>
        </row>
        <row r="269">
          <cell r="A269">
            <v>1167</v>
          </cell>
          <cell r="B269">
            <v>63</v>
          </cell>
          <cell r="C269" t="str">
            <v>NSW</v>
          </cell>
        </row>
        <row r="270">
          <cell r="A270">
            <v>1168</v>
          </cell>
          <cell r="B270">
            <v>63</v>
          </cell>
          <cell r="C270" t="str">
            <v>NSW</v>
          </cell>
        </row>
        <row r="271">
          <cell r="A271">
            <v>1169</v>
          </cell>
          <cell r="B271">
            <v>63</v>
          </cell>
          <cell r="C271" t="str">
            <v>NSW</v>
          </cell>
        </row>
        <row r="272">
          <cell r="A272">
            <v>1170</v>
          </cell>
          <cell r="B272">
            <v>63</v>
          </cell>
          <cell r="C272" t="str">
            <v>NSW</v>
          </cell>
        </row>
        <row r="273">
          <cell r="A273">
            <v>1171</v>
          </cell>
          <cell r="B273">
            <v>63</v>
          </cell>
          <cell r="C273" t="str">
            <v>NSW</v>
          </cell>
        </row>
        <row r="274">
          <cell r="A274">
            <v>1172</v>
          </cell>
          <cell r="B274">
            <v>63</v>
          </cell>
          <cell r="C274" t="str">
            <v>NSW</v>
          </cell>
        </row>
        <row r="275">
          <cell r="A275">
            <v>1173</v>
          </cell>
          <cell r="B275">
            <v>63</v>
          </cell>
          <cell r="C275" t="str">
            <v>NSW</v>
          </cell>
        </row>
        <row r="276">
          <cell r="A276">
            <v>1174</v>
          </cell>
          <cell r="B276">
            <v>63</v>
          </cell>
          <cell r="C276" t="str">
            <v>NSW</v>
          </cell>
        </row>
        <row r="277">
          <cell r="A277">
            <v>1175</v>
          </cell>
          <cell r="B277">
            <v>63</v>
          </cell>
          <cell r="C277" t="str">
            <v>NSW</v>
          </cell>
        </row>
        <row r="278">
          <cell r="A278">
            <v>1176</v>
          </cell>
          <cell r="B278">
            <v>63</v>
          </cell>
          <cell r="C278" t="str">
            <v>NSW</v>
          </cell>
        </row>
        <row r="279">
          <cell r="A279">
            <v>1177</v>
          </cell>
          <cell r="B279">
            <v>63</v>
          </cell>
          <cell r="C279" t="str">
            <v>NSW</v>
          </cell>
        </row>
        <row r="280">
          <cell r="A280">
            <v>1178</v>
          </cell>
          <cell r="B280">
            <v>63</v>
          </cell>
          <cell r="C280" t="str">
            <v>NSW</v>
          </cell>
        </row>
        <row r="281">
          <cell r="A281">
            <v>1179</v>
          </cell>
          <cell r="B281">
            <v>63</v>
          </cell>
          <cell r="C281" t="str">
            <v>NSW</v>
          </cell>
        </row>
        <row r="282">
          <cell r="A282">
            <v>1180</v>
          </cell>
          <cell r="B282">
            <v>63</v>
          </cell>
          <cell r="C282" t="str">
            <v>NSW</v>
          </cell>
        </row>
        <row r="283">
          <cell r="A283">
            <v>1181</v>
          </cell>
          <cell r="B283">
            <v>63</v>
          </cell>
          <cell r="C283" t="str">
            <v>NSW</v>
          </cell>
        </row>
        <row r="284">
          <cell r="A284">
            <v>1182</v>
          </cell>
          <cell r="B284">
            <v>63</v>
          </cell>
          <cell r="C284" t="str">
            <v>NSW</v>
          </cell>
        </row>
        <row r="285">
          <cell r="A285">
            <v>1183</v>
          </cell>
          <cell r="B285">
            <v>63</v>
          </cell>
          <cell r="C285" t="str">
            <v>NSW</v>
          </cell>
        </row>
        <row r="286">
          <cell r="A286">
            <v>1184</v>
          </cell>
          <cell r="B286">
            <v>63</v>
          </cell>
          <cell r="C286" t="str">
            <v>NSW</v>
          </cell>
        </row>
        <row r="287">
          <cell r="A287">
            <v>1185</v>
          </cell>
          <cell r="B287">
            <v>63</v>
          </cell>
          <cell r="C287" t="str">
            <v>NSW</v>
          </cell>
        </row>
        <row r="288">
          <cell r="A288">
            <v>1186</v>
          </cell>
          <cell r="B288">
            <v>63</v>
          </cell>
          <cell r="C288" t="str">
            <v>NSW</v>
          </cell>
        </row>
        <row r="289">
          <cell r="A289">
            <v>1187</v>
          </cell>
          <cell r="B289">
            <v>63</v>
          </cell>
          <cell r="C289" t="str">
            <v>NSW</v>
          </cell>
        </row>
        <row r="290">
          <cell r="A290">
            <v>1188</v>
          </cell>
          <cell r="B290">
            <v>63</v>
          </cell>
          <cell r="C290" t="str">
            <v>NSW</v>
          </cell>
        </row>
        <row r="291">
          <cell r="A291">
            <v>1189</v>
          </cell>
          <cell r="B291">
            <v>63</v>
          </cell>
          <cell r="C291" t="str">
            <v>NSW</v>
          </cell>
        </row>
        <row r="292">
          <cell r="A292">
            <v>1190</v>
          </cell>
          <cell r="B292">
            <v>63</v>
          </cell>
          <cell r="C292" t="str">
            <v>NSW</v>
          </cell>
        </row>
        <row r="293">
          <cell r="A293">
            <v>1191</v>
          </cell>
          <cell r="B293">
            <v>63</v>
          </cell>
          <cell r="C293" t="str">
            <v>NSW</v>
          </cell>
        </row>
        <row r="294">
          <cell r="A294">
            <v>1192</v>
          </cell>
          <cell r="B294">
            <v>63</v>
          </cell>
          <cell r="C294" t="str">
            <v>NSW</v>
          </cell>
        </row>
        <row r="295">
          <cell r="A295">
            <v>1193</v>
          </cell>
          <cell r="B295">
            <v>63</v>
          </cell>
          <cell r="C295" t="str">
            <v>NSW</v>
          </cell>
        </row>
        <row r="296">
          <cell r="A296">
            <v>1194</v>
          </cell>
          <cell r="B296">
            <v>63</v>
          </cell>
          <cell r="C296" t="str">
            <v>NSW</v>
          </cell>
        </row>
        <row r="297">
          <cell r="A297">
            <v>1195</v>
          </cell>
          <cell r="B297">
            <v>63</v>
          </cell>
          <cell r="C297" t="str">
            <v>NSW</v>
          </cell>
        </row>
        <row r="298">
          <cell r="A298">
            <v>1196</v>
          </cell>
          <cell r="B298">
            <v>63</v>
          </cell>
          <cell r="C298" t="str">
            <v>NSW</v>
          </cell>
        </row>
        <row r="299">
          <cell r="A299">
            <v>1197</v>
          </cell>
          <cell r="B299">
            <v>63</v>
          </cell>
          <cell r="C299" t="str">
            <v>NSW</v>
          </cell>
        </row>
        <row r="300">
          <cell r="A300">
            <v>1198</v>
          </cell>
          <cell r="B300">
            <v>63</v>
          </cell>
          <cell r="C300" t="str">
            <v>NSW</v>
          </cell>
        </row>
        <row r="301">
          <cell r="A301">
            <v>1199</v>
          </cell>
          <cell r="B301">
            <v>63</v>
          </cell>
          <cell r="C301" t="str">
            <v>NSW</v>
          </cell>
        </row>
        <row r="302">
          <cell r="A302">
            <v>1200</v>
          </cell>
          <cell r="B302">
            <v>63</v>
          </cell>
          <cell r="C302" t="str">
            <v>NSW</v>
          </cell>
        </row>
        <row r="303">
          <cell r="A303">
            <v>1201</v>
          </cell>
          <cell r="B303">
            <v>63</v>
          </cell>
          <cell r="C303" t="str">
            <v>NSW</v>
          </cell>
        </row>
        <row r="304">
          <cell r="A304">
            <v>1202</v>
          </cell>
          <cell r="B304">
            <v>63</v>
          </cell>
          <cell r="C304" t="str">
            <v>NSW</v>
          </cell>
        </row>
        <row r="305">
          <cell r="A305">
            <v>1203</v>
          </cell>
          <cell r="B305">
            <v>63</v>
          </cell>
          <cell r="C305" t="str">
            <v>NSW</v>
          </cell>
        </row>
        <row r="306">
          <cell r="A306">
            <v>1204</v>
          </cell>
          <cell r="B306">
            <v>63</v>
          </cell>
          <cell r="C306" t="str">
            <v>NSW</v>
          </cell>
        </row>
        <row r="307">
          <cell r="A307">
            <v>1205</v>
          </cell>
          <cell r="B307">
            <v>63</v>
          </cell>
          <cell r="C307" t="str">
            <v>NSW</v>
          </cell>
        </row>
        <row r="308">
          <cell r="A308">
            <v>1206</v>
          </cell>
          <cell r="B308">
            <v>63</v>
          </cell>
          <cell r="C308" t="str">
            <v>NSW</v>
          </cell>
        </row>
        <row r="309">
          <cell r="A309">
            <v>1207</v>
          </cell>
          <cell r="B309">
            <v>63</v>
          </cell>
          <cell r="C309" t="str">
            <v>NSW</v>
          </cell>
        </row>
        <row r="310">
          <cell r="A310">
            <v>1208</v>
          </cell>
          <cell r="B310">
            <v>63</v>
          </cell>
          <cell r="C310" t="str">
            <v>NSW</v>
          </cell>
        </row>
        <row r="311">
          <cell r="A311">
            <v>1209</v>
          </cell>
          <cell r="B311">
            <v>63</v>
          </cell>
          <cell r="C311" t="str">
            <v>NSW</v>
          </cell>
        </row>
        <row r="312">
          <cell r="A312">
            <v>1210</v>
          </cell>
          <cell r="B312">
            <v>63</v>
          </cell>
          <cell r="C312" t="str">
            <v>NSW</v>
          </cell>
        </row>
        <row r="313">
          <cell r="A313">
            <v>1211</v>
          </cell>
          <cell r="B313">
            <v>63</v>
          </cell>
          <cell r="C313" t="str">
            <v>NSW</v>
          </cell>
        </row>
        <row r="314">
          <cell r="A314">
            <v>1212</v>
          </cell>
          <cell r="B314">
            <v>63</v>
          </cell>
          <cell r="C314" t="str">
            <v>NSW</v>
          </cell>
        </row>
        <row r="315">
          <cell r="A315">
            <v>1213</v>
          </cell>
          <cell r="B315">
            <v>63</v>
          </cell>
          <cell r="C315" t="str">
            <v>NSW</v>
          </cell>
        </row>
        <row r="316">
          <cell r="A316">
            <v>1214</v>
          </cell>
          <cell r="B316">
            <v>63</v>
          </cell>
          <cell r="C316" t="str">
            <v>NSW</v>
          </cell>
        </row>
        <row r="317">
          <cell r="A317">
            <v>1215</v>
          </cell>
          <cell r="B317">
            <v>63</v>
          </cell>
          <cell r="C317" t="str">
            <v>NSW</v>
          </cell>
        </row>
        <row r="318">
          <cell r="A318">
            <v>1216</v>
          </cell>
          <cell r="B318">
            <v>63</v>
          </cell>
          <cell r="C318" t="str">
            <v>NSW</v>
          </cell>
        </row>
        <row r="319">
          <cell r="A319">
            <v>1217</v>
          </cell>
          <cell r="B319">
            <v>63</v>
          </cell>
          <cell r="C319" t="str">
            <v>NSW</v>
          </cell>
        </row>
        <row r="320">
          <cell r="A320">
            <v>1218</v>
          </cell>
          <cell r="B320">
            <v>63</v>
          </cell>
          <cell r="C320" t="str">
            <v>NSW</v>
          </cell>
        </row>
        <row r="321">
          <cell r="A321">
            <v>1219</v>
          </cell>
          <cell r="B321">
            <v>63</v>
          </cell>
          <cell r="C321" t="str">
            <v>NSW</v>
          </cell>
        </row>
        <row r="322">
          <cell r="A322">
            <v>1220</v>
          </cell>
          <cell r="B322">
            <v>63</v>
          </cell>
          <cell r="C322" t="str">
            <v>NSW</v>
          </cell>
        </row>
        <row r="323">
          <cell r="A323">
            <v>1221</v>
          </cell>
          <cell r="B323">
            <v>63</v>
          </cell>
          <cell r="C323" t="str">
            <v>NSW</v>
          </cell>
        </row>
        <row r="324">
          <cell r="A324">
            <v>1222</v>
          </cell>
          <cell r="B324">
            <v>63</v>
          </cell>
          <cell r="C324" t="str">
            <v>NSW</v>
          </cell>
        </row>
        <row r="325">
          <cell r="A325">
            <v>1223</v>
          </cell>
          <cell r="B325">
            <v>63</v>
          </cell>
          <cell r="C325" t="str">
            <v>NSW</v>
          </cell>
        </row>
        <row r="326">
          <cell r="A326">
            <v>1224</v>
          </cell>
          <cell r="B326">
            <v>63</v>
          </cell>
          <cell r="C326" t="str">
            <v>NSW</v>
          </cell>
        </row>
        <row r="327">
          <cell r="A327">
            <v>1225</v>
          </cell>
          <cell r="B327">
            <v>63</v>
          </cell>
          <cell r="C327" t="str">
            <v>NSW</v>
          </cell>
        </row>
        <row r="328">
          <cell r="A328">
            <v>1226</v>
          </cell>
          <cell r="B328">
            <v>63</v>
          </cell>
          <cell r="C328" t="str">
            <v>NSW</v>
          </cell>
        </row>
        <row r="329">
          <cell r="A329">
            <v>1227</v>
          </cell>
          <cell r="B329">
            <v>63</v>
          </cell>
          <cell r="C329" t="str">
            <v>NSW</v>
          </cell>
        </row>
        <row r="330">
          <cell r="A330">
            <v>1228</v>
          </cell>
          <cell r="B330">
            <v>63</v>
          </cell>
          <cell r="C330" t="str">
            <v>NSW</v>
          </cell>
        </row>
        <row r="331">
          <cell r="A331">
            <v>1229</v>
          </cell>
          <cell r="B331">
            <v>63</v>
          </cell>
          <cell r="C331" t="str">
            <v>NSW</v>
          </cell>
        </row>
        <row r="332">
          <cell r="A332">
            <v>1230</v>
          </cell>
          <cell r="B332">
            <v>63</v>
          </cell>
          <cell r="C332" t="str">
            <v>NSW</v>
          </cell>
        </row>
        <row r="333">
          <cell r="A333">
            <v>1231</v>
          </cell>
          <cell r="B333">
            <v>63</v>
          </cell>
          <cell r="C333" t="str">
            <v>NSW</v>
          </cell>
        </row>
        <row r="334">
          <cell r="A334">
            <v>1232</v>
          </cell>
          <cell r="B334">
            <v>63</v>
          </cell>
          <cell r="C334" t="str">
            <v>NSW</v>
          </cell>
        </row>
        <row r="335">
          <cell r="A335">
            <v>1233</v>
          </cell>
          <cell r="B335">
            <v>63</v>
          </cell>
          <cell r="C335" t="str">
            <v>NSW</v>
          </cell>
        </row>
        <row r="336">
          <cell r="A336">
            <v>1234</v>
          </cell>
          <cell r="B336">
            <v>63</v>
          </cell>
          <cell r="C336" t="str">
            <v>NSW</v>
          </cell>
        </row>
        <row r="337">
          <cell r="A337">
            <v>1235</v>
          </cell>
          <cell r="B337">
            <v>63</v>
          </cell>
          <cell r="C337" t="str">
            <v>NSW</v>
          </cell>
        </row>
        <row r="338">
          <cell r="A338">
            <v>1236</v>
          </cell>
          <cell r="B338">
            <v>63</v>
          </cell>
          <cell r="C338" t="str">
            <v>NSW</v>
          </cell>
        </row>
        <row r="339">
          <cell r="A339">
            <v>1237</v>
          </cell>
          <cell r="B339">
            <v>63</v>
          </cell>
          <cell r="C339" t="str">
            <v>NSW</v>
          </cell>
        </row>
        <row r="340">
          <cell r="A340">
            <v>1238</v>
          </cell>
          <cell r="B340">
            <v>63</v>
          </cell>
          <cell r="C340" t="str">
            <v>NSW</v>
          </cell>
        </row>
        <row r="341">
          <cell r="A341">
            <v>1239</v>
          </cell>
          <cell r="B341">
            <v>63</v>
          </cell>
          <cell r="C341" t="str">
            <v>NSW</v>
          </cell>
        </row>
        <row r="342">
          <cell r="A342">
            <v>1240</v>
          </cell>
          <cell r="B342">
            <v>63</v>
          </cell>
          <cell r="C342" t="str">
            <v>NSW</v>
          </cell>
        </row>
        <row r="343">
          <cell r="A343">
            <v>1241</v>
          </cell>
          <cell r="B343">
            <v>63</v>
          </cell>
          <cell r="C343" t="str">
            <v>NSW</v>
          </cell>
        </row>
        <row r="344">
          <cell r="A344">
            <v>1242</v>
          </cell>
          <cell r="B344">
            <v>63</v>
          </cell>
          <cell r="C344" t="str">
            <v>NSW</v>
          </cell>
        </row>
        <row r="345">
          <cell r="A345">
            <v>1243</v>
          </cell>
          <cell r="B345">
            <v>63</v>
          </cell>
          <cell r="C345" t="str">
            <v>NSW</v>
          </cell>
        </row>
        <row r="346">
          <cell r="A346">
            <v>1244</v>
          </cell>
          <cell r="B346">
            <v>63</v>
          </cell>
          <cell r="C346" t="str">
            <v>NSW</v>
          </cell>
        </row>
        <row r="347">
          <cell r="A347">
            <v>1245</v>
          </cell>
          <cell r="B347">
            <v>63</v>
          </cell>
          <cell r="C347" t="str">
            <v>NSW</v>
          </cell>
        </row>
        <row r="348">
          <cell r="A348">
            <v>1246</v>
          </cell>
          <cell r="B348">
            <v>63</v>
          </cell>
          <cell r="C348" t="str">
            <v>NSW</v>
          </cell>
        </row>
        <row r="349">
          <cell r="A349">
            <v>1247</v>
          </cell>
          <cell r="B349">
            <v>63</v>
          </cell>
          <cell r="C349" t="str">
            <v>NSW</v>
          </cell>
        </row>
        <row r="350">
          <cell r="A350">
            <v>1248</v>
          </cell>
          <cell r="B350">
            <v>63</v>
          </cell>
          <cell r="C350" t="str">
            <v>NSW</v>
          </cell>
        </row>
        <row r="351">
          <cell r="A351">
            <v>1249</v>
          </cell>
          <cell r="B351">
            <v>63</v>
          </cell>
          <cell r="C351" t="str">
            <v>NSW</v>
          </cell>
        </row>
        <row r="352">
          <cell r="A352">
            <v>1250</v>
          </cell>
          <cell r="B352">
            <v>63</v>
          </cell>
          <cell r="C352" t="str">
            <v>NSW</v>
          </cell>
        </row>
        <row r="353">
          <cell r="A353">
            <v>1251</v>
          </cell>
          <cell r="B353">
            <v>63</v>
          </cell>
          <cell r="C353" t="str">
            <v>NSW</v>
          </cell>
        </row>
        <row r="354">
          <cell r="A354">
            <v>1252</v>
          </cell>
          <cell r="B354">
            <v>63</v>
          </cell>
          <cell r="C354" t="str">
            <v>NSW</v>
          </cell>
        </row>
        <row r="355">
          <cell r="A355">
            <v>1253</v>
          </cell>
          <cell r="B355">
            <v>63</v>
          </cell>
          <cell r="C355" t="str">
            <v>NSW</v>
          </cell>
        </row>
        <row r="356">
          <cell r="A356">
            <v>1254</v>
          </cell>
          <cell r="B356">
            <v>63</v>
          </cell>
          <cell r="C356" t="str">
            <v>NSW</v>
          </cell>
        </row>
        <row r="357">
          <cell r="A357">
            <v>1255</v>
          </cell>
          <cell r="B357">
            <v>63</v>
          </cell>
          <cell r="C357" t="str">
            <v>NSW</v>
          </cell>
        </row>
        <row r="358">
          <cell r="A358">
            <v>1256</v>
          </cell>
          <cell r="B358">
            <v>63</v>
          </cell>
          <cell r="C358" t="str">
            <v>NSW</v>
          </cell>
        </row>
        <row r="359">
          <cell r="A359">
            <v>1257</v>
          </cell>
          <cell r="B359">
            <v>63</v>
          </cell>
          <cell r="C359" t="str">
            <v>NSW</v>
          </cell>
        </row>
        <row r="360">
          <cell r="A360">
            <v>1258</v>
          </cell>
          <cell r="B360">
            <v>63</v>
          </cell>
          <cell r="C360" t="str">
            <v>NSW</v>
          </cell>
        </row>
        <row r="361">
          <cell r="A361">
            <v>1259</v>
          </cell>
          <cell r="B361">
            <v>63</v>
          </cell>
          <cell r="C361" t="str">
            <v>NSW</v>
          </cell>
        </row>
        <row r="362">
          <cell r="A362">
            <v>1260</v>
          </cell>
          <cell r="B362">
            <v>63</v>
          </cell>
          <cell r="C362" t="str">
            <v>NSW</v>
          </cell>
        </row>
        <row r="363">
          <cell r="A363">
            <v>1262</v>
          </cell>
          <cell r="B363">
            <v>63</v>
          </cell>
          <cell r="C363" t="str">
            <v>NSW</v>
          </cell>
        </row>
        <row r="364">
          <cell r="A364">
            <v>1263</v>
          </cell>
          <cell r="B364">
            <v>63</v>
          </cell>
          <cell r="C364" t="str">
            <v>NSW</v>
          </cell>
        </row>
        <row r="365">
          <cell r="A365">
            <v>1264</v>
          </cell>
          <cell r="B365">
            <v>63</v>
          </cell>
          <cell r="C365" t="str">
            <v>NSW</v>
          </cell>
        </row>
        <row r="366">
          <cell r="A366">
            <v>1265</v>
          </cell>
          <cell r="B366">
            <v>63</v>
          </cell>
          <cell r="C366" t="str">
            <v>NSW</v>
          </cell>
        </row>
        <row r="367">
          <cell r="A367">
            <v>1266</v>
          </cell>
          <cell r="B367">
            <v>63</v>
          </cell>
          <cell r="C367" t="str">
            <v>NSW</v>
          </cell>
        </row>
        <row r="368">
          <cell r="A368">
            <v>1267</v>
          </cell>
          <cell r="B368">
            <v>63</v>
          </cell>
          <cell r="C368" t="str">
            <v>NSW</v>
          </cell>
        </row>
        <row r="369">
          <cell r="A369">
            <v>1268</v>
          </cell>
          <cell r="B369">
            <v>63</v>
          </cell>
          <cell r="C369" t="str">
            <v>NSW</v>
          </cell>
        </row>
        <row r="370">
          <cell r="A370">
            <v>1269</v>
          </cell>
          <cell r="B370">
            <v>63</v>
          </cell>
          <cell r="C370" t="str">
            <v>NSW</v>
          </cell>
        </row>
        <row r="371">
          <cell r="A371">
            <v>1270</v>
          </cell>
          <cell r="B371">
            <v>63</v>
          </cell>
          <cell r="C371" t="str">
            <v>NSW</v>
          </cell>
        </row>
        <row r="372">
          <cell r="A372">
            <v>1272</v>
          </cell>
          <cell r="B372">
            <v>63</v>
          </cell>
          <cell r="C372" t="str">
            <v>NSW</v>
          </cell>
        </row>
        <row r="373">
          <cell r="A373">
            <v>1273</v>
          </cell>
          <cell r="B373">
            <v>63</v>
          </cell>
          <cell r="C373" t="str">
            <v>NSW</v>
          </cell>
        </row>
        <row r="374">
          <cell r="A374">
            <v>1274</v>
          </cell>
          <cell r="B374">
            <v>63</v>
          </cell>
          <cell r="C374" t="str">
            <v>NSW</v>
          </cell>
        </row>
        <row r="375">
          <cell r="A375">
            <v>1275</v>
          </cell>
          <cell r="B375">
            <v>63</v>
          </cell>
          <cell r="C375" t="str">
            <v>NSW</v>
          </cell>
        </row>
        <row r="376">
          <cell r="A376">
            <v>1276</v>
          </cell>
          <cell r="B376">
            <v>63</v>
          </cell>
          <cell r="C376" t="str">
            <v>NSW</v>
          </cell>
        </row>
        <row r="377">
          <cell r="A377">
            <v>1277</v>
          </cell>
          <cell r="B377">
            <v>63</v>
          </cell>
          <cell r="C377" t="str">
            <v>NSW</v>
          </cell>
        </row>
        <row r="378">
          <cell r="A378">
            <v>1278</v>
          </cell>
          <cell r="B378">
            <v>63</v>
          </cell>
          <cell r="C378" t="str">
            <v>NSW</v>
          </cell>
        </row>
        <row r="379">
          <cell r="A379">
            <v>1279</v>
          </cell>
          <cell r="B379">
            <v>63</v>
          </cell>
          <cell r="C379" t="str">
            <v>NSW</v>
          </cell>
        </row>
        <row r="380">
          <cell r="A380">
            <v>1280</v>
          </cell>
          <cell r="B380">
            <v>63</v>
          </cell>
          <cell r="C380" t="str">
            <v>NSW</v>
          </cell>
        </row>
        <row r="381">
          <cell r="A381">
            <v>1281</v>
          </cell>
          <cell r="B381">
            <v>63</v>
          </cell>
          <cell r="C381" t="str">
            <v>NSW</v>
          </cell>
        </row>
        <row r="382">
          <cell r="A382">
            <v>1282</v>
          </cell>
          <cell r="B382">
            <v>63</v>
          </cell>
          <cell r="C382" t="str">
            <v>NSW</v>
          </cell>
        </row>
        <row r="383">
          <cell r="A383">
            <v>1283</v>
          </cell>
          <cell r="B383">
            <v>63</v>
          </cell>
          <cell r="C383" t="str">
            <v>NSW</v>
          </cell>
        </row>
        <row r="384">
          <cell r="A384">
            <v>1284</v>
          </cell>
          <cell r="B384">
            <v>63</v>
          </cell>
          <cell r="C384" t="str">
            <v>NSW</v>
          </cell>
        </row>
        <row r="385">
          <cell r="A385">
            <v>1285</v>
          </cell>
          <cell r="B385">
            <v>63</v>
          </cell>
          <cell r="C385" t="str">
            <v>NSW</v>
          </cell>
        </row>
        <row r="386">
          <cell r="A386">
            <v>1286</v>
          </cell>
          <cell r="B386">
            <v>63</v>
          </cell>
          <cell r="C386" t="str">
            <v>NSW</v>
          </cell>
        </row>
        <row r="387">
          <cell r="A387">
            <v>1287</v>
          </cell>
          <cell r="B387">
            <v>63</v>
          </cell>
          <cell r="C387" t="str">
            <v>NSW</v>
          </cell>
        </row>
        <row r="388">
          <cell r="A388">
            <v>1288</v>
          </cell>
          <cell r="B388">
            <v>63</v>
          </cell>
          <cell r="C388" t="str">
            <v>NSW</v>
          </cell>
        </row>
        <row r="389">
          <cell r="A389">
            <v>1289</v>
          </cell>
          <cell r="B389">
            <v>63</v>
          </cell>
          <cell r="C389" t="str">
            <v>NSW</v>
          </cell>
        </row>
        <row r="390">
          <cell r="A390">
            <v>1290</v>
          </cell>
          <cell r="B390">
            <v>63</v>
          </cell>
          <cell r="C390" t="str">
            <v>NSW</v>
          </cell>
        </row>
        <row r="391">
          <cell r="A391">
            <v>1291</v>
          </cell>
          <cell r="B391">
            <v>63</v>
          </cell>
          <cell r="C391" t="str">
            <v>NSW</v>
          </cell>
        </row>
        <row r="392">
          <cell r="A392">
            <v>1292</v>
          </cell>
          <cell r="B392">
            <v>63</v>
          </cell>
          <cell r="C392" t="str">
            <v>NSW</v>
          </cell>
        </row>
        <row r="393">
          <cell r="A393">
            <v>1293</v>
          </cell>
          <cell r="B393">
            <v>63</v>
          </cell>
          <cell r="C393" t="str">
            <v>NSW</v>
          </cell>
        </row>
        <row r="394">
          <cell r="A394">
            <v>1294</v>
          </cell>
          <cell r="B394">
            <v>63</v>
          </cell>
          <cell r="C394" t="str">
            <v>NSW</v>
          </cell>
        </row>
        <row r="395">
          <cell r="A395">
            <v>1295</v>
          </cell>
          <cell r="B395">
            <v>63</v>
          </cell>
          <cell r="C395" t="str">
            <v>NSW</v>
          </cell>
        </row>
        <row r="396">
          <cell r="A396">
            <v>1296</v>
          </cell>
          <cell r="B396">
            <v>63</v>
          </cell>
          <cell r="C396" t="str">
            <v>NSW</v>
          </cell>
        </row>
        <row r="397">
          <cell r="A397">
            <v>1297</v>
          </cell>
          <cell r="B397">
            <v>63</v>
          </cell>
          <cell r="C397" t="str">
            <v>NSW</v>
          </cell>
        </row>
        <row r="398">
          <cell r="A398">
            <v>1298</v>
          </cell>
          <cell r="B398">
            <v>63</v>
          </cell>
          <cell r="C398" t="str">
            <v>NSW</v>
          </cell>
        </row>
        <row r="399">
          <cell r="A399">
            <v>1299</v>
          </cell>
          <cell r="B399">
            <v>63</v>
          </cell>
          <cell r="C399" t="str">
            <v>NSW</v>
          </cell>
        </row>
        <row r="400">
          <cell r="A400">
            <v>1300</v>
          </cell>
          <cell r="B400">
            <v>63</v>
          </cell>
          <cell r="C400" t="str">
            <v>NSW</v>
          </cell>
        </row>
        <row r="401">
          <cell r="A401">
            <v>1301</v>
          </cell>
          <cell r="B401">
            <v>63</v>
          </cell>
          <cell r="C401" t="str">
            <v>NSW</v>
          </cell>
        </row>
        <row r="402">
          <cell r="A402">
            <v>1302</v>
          </cell>
          <cell r="B402">
            <v>63</v>
          </cell>
          <cell r="C402" t="str">
            <v>NSW</v>
          </cell>
        </row>
        <row r="403">
          <cell r="A403">
            <v>1303</v>
          </cell>
          <cell r="B403">
            <v>63</v>
          </cell>
          <cell r="C403" t="str">
            <v>NSW</v>
          </cell>
        </row>
        <row r="404">
          <cell r="A404">
            <v>1304</v>
          </cell>
          <cell r="B404">
            <v>63</v>
          </cell>
          <cell r="C404" t="str">
            <v>NSW</v>
          </cell>
        </row>
        <row r="405">
          <cell r="A405">
            <v>1305</v>
          </cell>
          <cell r="B405">
            <v>63</v>
          </cell>
          <cell r="C405" t="str">
            <v>NSW</v>
          </cell>
        </row>
        <row r="406">
          <cell r="A406">
            <v>1306</v>
          </cell>
          <cell r="B406">
            <v>63</v>
          </cell>
          <cell r="C406" t="str">
            <v>NSW</v>
          </cell>
        </row>
        <row r="407">
          <cell r="A407">
            <v>1307</v>
          </cell>
          <cell r="B407">
            <v>63</v>
          </cell>
          <cell r="C407" t="str">
            <v>NSW</v>
          </cell>
        </row>
        <row r="408">
          <cell r="A408">
            <v>1308</v>
          </cell>
          <cell r="B408">
            <v>63</v>
          </cell>
          <cell r="C408" t="str">
            <v>NSW</v>
          </cell>
        </row>
        <row r="409">
          <cell r="A409">
            <v>1309</v>
          </cell>
          <cell r="B409">
            <v>63</v>
          </cell>
          <cell r="C409" t="str">
            <v>NSW</v>
          </cell>
        </row>
        <row r="410">
          <cell r="A410">
            <v>1310</v>
          </cell>
          <cell r="B410">
            <v>63</v>
          </cell>
          <cell r="C410" t="str">
            <v>NSW</v>
          </cell>
        </row>
        <row r="411">
          <cell r="A411">
            <v>1311</v>
          </cell>
          <cell r="B411">
            <v>63</v>
          </cell>
          <cell r="C411" t="str">
            <v>NSW</v>
          </cell>
        </row>
        <row r="412">
          <cell r="A412">
            <v>1312</v>
          </cell>
          <cell r="B412">
            <v>63</v>
          </cell>
          <cell r="C412" t="str">
            <v>NSW</v>
          </cell>
        </row>
        <row r="413">
          <cell r="A413">
            <v>1313</v>
          </cell>
          <cell r="B413">
            <v>63</v>
          </cell>
          <cell r="C413" t="str">
            <v>NSW</v>
          </cell>
        </row>
        <row r="414">
          <cell r="A414">
            <v>1314</v>
          </cell>
          <cell r="B414">
            <v>63</v>
          </cell>
          <cell r="C414" t="str">
            <v>NSW</v>
          </cell>
        </row>
        <row r="415">
          <cell r="A415">
            <v>1315</v>
          </cell>
          <cell r="B415">
            <v>63</v>
          </cell>
          <cell r="C415" t="str">
            <v>NSW</v>
          </cell>
        </row>
        <row r="416">
          <cell r="A416">
            <v>1316</v>
          </cell>
          <cell r="B416">
            <v>63</v>
          </cell>
          <cell r="C416" t="str">
            <v>NSW</v>
          </cell>
        </row>
        <row r="417">
          <cell r="A417">
            <v>1317</v>
          </cell>
          <cell r="B417">
            <v>63</v>
          </cell>
          <cell r="C417" t="str">
            <v>NSW</v>
          </cell>
        </row>
        <row r="418">
          <cell r="A418">
            <v>1318</v>
          </cell>
          <cell r="B418">
            <v>63</v>
          </cell>
          <cell r="C418" t="str">
            <v>NSW</v>
          </cell>
        </row>
        <row r="419">
          <cell r="A419">
            <v>1319</v>
          </cell>
          <cell r="B419">
            <v>63</v>
          </cell>
          <cell r="C419" t="str">
            <v>NSW</v>
          </cell>
        </row>
        <row r="420">
          <cell r="A420">
            <v>1320</v>
          </cell>
          <cell r="B420">
            <v>63</v>
          </cell>
          <cell r="C420" t="str">
            <v>NSW</v>
          </cell>
        </row>
        <row r="421">
          <cell r="A421">
            <v>1321</v>
          </cell>
          <cell r="B421">
            <v>63</v>
          </cell>
          <cell r="C421" t="str">
            <v>NSW</v>
          </cell>
        </row>
        <row r="422">
          <cell r="A422">
            <v>1322</v>
          </cell>
          <cell r="B422">
            <v>63</v>
          </cell>
          <cell r="C422" t="str">
            <v>NSW</v>
          </cell>
        </row>
        <row r="423">
          <cell r="A423">
            <v>1323</v>
          </cell>
          <cell r="B423">
            <v>63</v>
          </cell>
          <cell r="C423" t="str">
            <v>NSW</v>
          </cell>
        </row>
        <row r="424">
          <cell r="A424">
            <v>1324</v>
          </cell>
          <cell r="B424">
            <v>63</v>
          </cell>
          <cell r="C424" t="str">
            <v>NSW</v>
          </cell>
        </row>
        <row r="425">
          <cell r="A425">
            <v>1325</v>
          </cell>
          <cell r="B425">
            <v>63</v>
          </cell>
          <cell r="C425" t="str">
            <v>NSW</v>
          </cell>
        </row>
        <row r="426">
          <cell r="A426">
            <v>1326</v>
          </cell>
          <cell r="B426">
            <v>63</v>
          </cell>
          <cell r="C426" t="str">
            <v>NSW</v>
          </cell>
        </row>
        <row r="427">
          <cell r="A427">
            <v>1327</v>
          </cell>
          <cell r="B427">
            <v>63</v>
          </cell>
          <cell r="C427" t="str">
            <v>NSW</v>
          </cell>
        </row>
        <row r="428">
          <cell r="A428">
            <v>1328</v>
          </cell>
          <cell r="B428">
            <v>63</v>
          </cell>
          <cell r="C428" t="str">
            <v>NSW</v>
          </cell>
        </row>
        <row r="429">
          <cell r="A429">
            <v>1329</v>
          </cell>
          <cell r="B429">
            <v>63</v>
          </cell>
          <cell r="C429" t="str">
            <v>NSW</v>
          </cell>
        </row>
        <row r="430">
          <cell r="A430">
            <v>1330</v>
          </cell>
          <cell r="B430">
            <v>63</v>
          </cell>
          <cell r="C430" t="str">
            <v>NSW</v>
          </cell>
        </row>
        <row r="431">
          <cell r="A431">
            <v>1331</v>
          </cell>
          <cell r="B431">
            <v>63</v>
          </cell>
          <cell r="C431" t="str">
            <v>NSW</v>
          </cell>
        </row>
        <row r="432">
          <cell r="A432">
            <v>1332</v>
          </cell>
          <cell r="B432">
            <v>63</v>
          </cell>
          <cell r="C432" t="str">
            <v>NSW</v>
          </cell>
        </row>
        <row r="433">
          <cell r="A433">
            <v>1333</v>
          </cell>
          <cell r="B433">
            <v>63</v>
          </cell>
          <cell r="C433" t="str">
            <v>NSW</v>
          </cell>
        </row>
        <row r="434">
          <cell r="A434">
            <v>1334</v>
          </cell>
          <cell r="B434">
            <v>63</v>
          </cell>
          <cell r="C434" t="str">
            <v>NSW</v>
          </cell>
        </row>
        <row r="435">
          <cell r="A435">
            <v>1335</v>
          </cell>
          <cell r="B435">
            <v>63</v>
          </cell>
          <cell r="C435" t="str">
            <v>NSW</v>
          </cell>
        </row>
        <row r="436">
          <cell r="A436">
            <v>1336</v>
          </cell>
          <cell r="B436">
            <v>63</v>
          </cell>
          <cell r="C436" t="str">
            <v>NSW</v>
          </cell>
        </row>
        <row r="437">
          <cell r="A437">
            <v>1337</v>
          </cell>
          <cell r="B437">
            <v>63</v>
          </cell>
          <cell r="C437" t="str">
            <v>NSW</v>
          </cell>
        </row>
        <row r="438">
          <cell r="A438">
            <v>1338</v>
          </cell>
          <cell r="B438">
            <v>63</v>
          </cell>
          <cell r="C438" t="str">
            <v>NSW</v>
          </cell>
        </row>
        <row r="439">
          <cell r="A439">
            <v>1339</v>
          </cell>
          <cell r="B439">
            <v>63</v>
          </cell>
          <cell r="C439" t="str">
            <v>NSW</v>
          </cell>
        </row>
        <row r="440">
          <cell r="A440">
            <v>1340</v>
          </cell>
          <cell r="B440">
            <v>63</v>
          </cell>
          <cell r="C440" t="str">
            <v>NSW</v>
          </cell>
        </row>
        <row r="441">
          <cell r="A441">
            <v>1341</v>
          </cell>
          <cell r="B441">
            <v>63</v>
          </cell>
          <cell r="C441" t="str">
            <v>NSW</v>
          </cell>
        </row>
        <row r="442">
          <cell r="A442">
            <v>1342</v>
          </cell>
          <cell r="B442">
            <v>63</v>
          </cell>
          <cell r="C442" t="str">
            <v>NSW</v>
          </cell>
        </row>
        <row r="443">
          <cell r="A443">
            <v>1343</v>
          </cell>
          <cell r="B443">
            <v>63</v>
          </cell>
          <cell r="C443" t="str">
            <v>NSW</v>
          </cell>
        </row>
        <row r="444">
          <cell r="A444">
            <v>1344</v>
          </cell>
          <cell r="B444">
            <v>63</v>
          </cell>
          <cell r="C444" t="str">
            <v>NSW</v>
          </cell>
        </row>
        <row r="445">
          <cell r="A445">
            <v>1345</v>
          </cell>
          <cell r="B445">
            <v>63</v>
          </cell>
          <cell r="C445" t="str">
            <v>NSW</v>
          </cell>
        </row>
        <row r="446">
          <cell r="A446">
            <v>1346</v>
          </cell>
          <cell r="B446">
            <v>63</v>
          </cell>
          <cell r="C446" t="str">
            <v>NSW</v>
          </cell>
        </row>
        <row r="447">
          <cell r="A447">
            <v>1347</v>
          </cell>
          <cell r="B447">
            <v>63</v>
          </cell>
          <cell r="C447" t="str">
            <v>NSW</v>
          </cell>
        </row>
        <row r="448">
          <cell r="A448">
            <v>1348</v>
          </cell>
          <cell r="B448">
            <v>63</v>
          </cell>
          <cell r="C448" t="str">
            <v>NSW</v>
          </cell>
        </row>
        <row r="449">
          <cell r="A449">
            <v>1349</v>
          </cell>
          <cell r="B449">
            <v>63</v>
          </cell>
          <cell r="C449" t="str">
            <v>NSW</v>
          </cell>
        </row>
        <row r="450">
          <cell r="A450">
            <v>1350</v>
          </cell>
          <cell r="B450">
            <v>63</v>
          </cell>
          <cell r="C450" t="str">
            <v>NSW</v>
          </cell>
        </row>
        <row r="451">
          <cell r="A451">
            <v>1355</v>
          </cell>
          <cell r="B451">
            <v>63</v>
          </cell>
          <cell r="C451" t="str">
            <v>NSW</v>
          </cell>
        </row>
        <row r="452">
          <cell r="A452">
            <v>1356</v>
          </cell>
          <cell r="B452">
            <v>63</v>
          </cell>
          <cell r="C452" t="str">
            <v>NSW</v>
          </cell>
        </row>
        <row r="453">
          <cell r="A453">
            <v>1357</v>
          </cell>
          <cell r="B453">
            <v>63</v>
          </cell>
          <cell r="C453" t="str">
            <v>NSW</v>
          </cell>
        </row>
        <row r="454">
          <cell r="A454">
            <v>1358</v>
          </cell>
          <cell r="B454">
            <v>63</v>
          </cell>
          <cell r="C454" t="str">
            <v>NSW</v>
          </cell>
        </row>
        <row r="455">
          <cell r="A455">
            <v>1359</v>
          </cell>
          <cell r="B455">
            <v>63</v>
          </cell>
          <cell r="C455" t="str">
            <v>NSW</v>
          </cell>
        </row>
        <row r="456">
          <cell r="A456">
            <v>1360</v>
          </cell>
          <cell r="B456">
            <v>63</v>
          </cell>
          <cell r="C456" t="str">
            <v>NSW</v>
          </cell>
        </row>
        <row r="457">
          <cell r="A457">
            <v>1362</v>
          </cell>
          <cell r="B457">
            <v>63</v>
          </cell>
          <cell r="C457" t="str">
            <v>NSW</v>
          </cell>
        </row>
        <row r="458">
          <cell r="A458">
            <v>1363</v>
          </cell>
          <cell r="B458">
            <v>63</v>
          </cell>
          <cell r="C458" t="str">
            <v>NSW</v>
          </cell>
        </row>
        <row r="459">
          <cell r="A459">
            <v>1400</v>
          </cell>
          <cell r="B459">
            <v>63</v>
          </cell>
          <cell r="C459" t="str">
            <v>NSW</v>
          </cell>
        </row>
        <row r="460">
          <cell r="A460">
            <v>1401</v>
          </cell>
          <cell r="B460">
            <v>63</v>
          </cell>
          <cell r="C460" t="str">
            <v>NSW</v>
          </cell>
        </row>
        <row r="461">
          <cell r="A461">
            <v>1402</v>
          </cell>
          <cell r="B461">
            <v>63</v>
          </cell>
          <cell r="C461" t="str">
            <v>NSW</v>
          </cell>
        </row>
        <row r="462">
          <cell r="A462">
            <v>1403</v>
          </cell>
          <cell r="B462">
            <v>63</v>
          </cell>
          <cell r="C462" t="str">
            <v>NSW</v>
          </cell>
        </row>
        <row r="463">
          <cell r="A463">
            <v>1404</v>
          </cell>
          <cell r="B463">
            <v>63</v>
          </cell>
          <cell r="C463" t="str">
            <v>NSW</v>
          </cell>
        </row>
        <row r="464">
          <cell r="A464">
            <v>1405</v>
          </cell>
          <cell r="B464">
            <v>63</v>
          </cell>
          <cell r="C464" t="str">
            <v>NSW</v>
          </cell>
        </row>
        <row r="465">
          <cell r="A465">
            <v>1406</v>
          </cell>
          <cell r="B465">
            <v>63</v>
          </cell>
          <cell r="C465" t="str">
            <v>NSW</v>
          </cell>
        </row>
        <row r="466">
          <cell r="A466">
            <v>1407</v>
          </cell>
          <cell r="B466">
            <v>63</v>
          </cell>
          <cell r="C466" t="str">
            <v>NSW</v>
          </cell>
        </row>
        <row r="467">
          <cell r="A467">
            <v>1408</v>
          </cell>
          <cell r="B467">
            <v>63</v>
          </cell>
          <cell r="C467" t="str">
            <v>NSW</v>
          </cell>
        </row>
        <row r="468">
          <cell r="A468">
            <v>1409</v>
          </cell>
          <cell r="B468">
            <v>63</v>
          </cell>
          <cell r="C468" t="str">
            <v>NSW</v>
          </cell>
        </row>
        <row r="469">
          <cell r="A469">
            <v>1410</v>
          </cell>
          <cell r="B469">
            <v>63</v>
          </cell>
          <cell r="C469" t="str">
            <v>NSW</v>
          </cell>
        </row>
        <row r="470">
          <cell r="A470">
            <v>1411</v>
          </cell>
          <cell r="B470">
            <v>63</v>
          </cell>
          <cell r="C470" t="str">
            <v>NSW</v>
          </cell>
        </row>
        <row r="471">
          <cell r="A471">
            <v>1412</v>
          </cell>
          <cell r="B471">
            <v>63</v>
          </cell>
          <cell r="C471" t="str">
            <v>NSW</v>
          </cell>
        </row>
        <row r="472">
          <cell r="A472">
            <v>1413</v>
          </cell>
          <cell r="B472">
            <v>63</v>
          </cell>
          <cell r="C472" t="str">
            <v>NSW</v>
          </cell>
        </row>
        <row r="473">
          <cell r="A473">
            <v>1414</v>
          </cell>
          <cell r="B473">
            <v>63</v>
          </cell>
          <cell r="C473" t="str">
            <v>NSW</v>
          </cell>
        </row>
        <row r="474">
          <cell r="A474">
            <v>1415</v>
          </cell>
          <cell r="B474">
            <v>63</v>
          </cell>
          <cell r="C474" t="str">
            <v>NSW</v>
          </cell>
        </row>
        <row r="475">
          <cell r="A475">
            <v>1416</v>
          </cell>
          <cell r="B475">
            <v>63</v>
          </cell>
          <cell r="C475" t="str">
            <v>NSW</v>
          </cell>
        </row>
        <row r="476">
          <cell r="A476">
            <v>1417</v>
          </cell>
          <cell r="B476">
            <v>63</v>
          </cell>
          <cell r="C476" t="str">
            <v>NSW</v>
          </cell>
        </row>
        <row r="477">
          <cell r="A477">
            <v>1418</v>
          </cell>
          <cell r="B477">
            <v>63</v>
          </cell>
          <cell r="C477" t="str">
            <v>NSW</v>
          </cell>
        </row>
        <row r="478">
          <cell r="A478">
            <v>1419</v>
          </cell>
          <cell r="B478">
            <v>63</v>
          </cell>
          <cell r="C478" t="str">
            <v>NSW</v>
          </cell>
        </row>
        <row r="479">
          <cell r="A479">
            <v>1420</v>
          </cell>
          <cell r="B479">
            <v>63</v>
          </cell>
          <cell r="C479" t="str">
            <v>NSW</v>
          </cell>
        </row>
        <row r="480">
          <cell r="A480">
            <v>1421</v>
          </cell>
          <cell r="B480">
            <v>63</v>
          </cell>
          <cell r="C480" t="str">
            <v>NSW</v>
          </cell>
        </row>
        <row r="481">
          <cell r="A481">
            <v>1422</v>
          </cell>
          <cell r="B481">
            <v>63</v>
          </cell>
          <cell r="C481" t="str">
            <v>NSW</v>
          </cell>
        </row>
        <row r="482">
          <cell r="A482">
            <v>1423</v>
          </cell>
          <cell r="B482">
            <v>63</v>
          </cell>
          <cell r="C482" t="str">
            <v>NSW</v>
          </cell>
        </row>
        <row r="483">
          <cell r="A483">
            <v>1424</v>
          </cell>
          <cell r="B483">
            <v>63</v>
          </cell>
          <cell r="C483" t="str">
            <v>NSW</v>
          </cell>
        </row>
        <row r="484">
          <cell r="A484">
            <v>1425</v>
          </cell>
          <cell r="B484">
            <v>63</v>
          </cell>
          <cell r="C484" t="str">
            <v>NSW</v>
          </cell>
        </row>
        <row r="485">
          <cell r="A485">
            <v>1426</v>
          </cell>
          <cell r="B485">
            <v>63</v>
          </cell>
          <cell r="C485" t="str">
            <v>NSW</v>
          </cell>
        </row>
        <row r="486">
          <cell r="A486">
            <v>1427</v>
          </cell>
          <cell r="B486">
            <v>63</v>
          </cell>
          <cell r="C486" t="str">
            <v>NSW</v>
          </cell>
        </row>
        <row r="487">
          <cell r="A487">
            <v>1428</v>
          </cell>
          <cell r="B487">
            <v>63</v>
          </cell>
          <cell r="C487" t="str">
            <v>NSW</v>
          </cell>
        </row>
        <row r="488">
          <cell r="A488">
            <v>1429</v>
          </cell>
          <cell r="B488">
            <v>63</v>
          </cell>
          <cell r="C488" t="str">
            <v>NSW</v>
          </cell>
        </row>
        <row r="489">
          <cell r="A489">
            <v>1430</v>
          </cell>
          <cell r="B489">
            <v>63</v>
          </cell>
          <cell r="C489" t="str">
            <v>NSW</v>
          </cell>
        </row>
        <row r="490">
          <cell r="A490">
            <v>1431</v>
          </cell>
          <cell r="B490">
            <v>63</v>
          </cell>
          <cell r="C490" t="str">
            <v>NSW</v>
          </cell>
        </row>
        <row r="491">
          <cell r="A491">
            <v>1432</v>
          </cell>
          <cell r="B491">
            <v>63</v>
          </cell>
          <cell r="C491" t="str">
            <v>NSW</v>
          </cell>
        </row>
        <row r="492">
          <cell r="A492">
            <v>1433</v>
          </cell>
          <cell r="B492">
            <v>63</v>
          </cell>
          <cell r="C492" t="str">
            <v>NSW</v>
          </cell>
        </row>
        <row r="493">
          <cell r="A493">
            <v>1434</v>
          </cell>
          <cell r="B493">
            <v>63</v>
          </cell>
          <cell r="C493" t="str">
            <v>NSW</v>
          </cell>
        </row>
        <row r="494">
          <cell r="A494">
            <v>1435</v>
          </cell>
          <cell r="B494">
            <v>63</v>
          </cell>
          <cell r="C494" t="str">
            <v>NSW</v>
          </cell>
        </row>
        <row r="495">
          <cell r="A495">
            <v>1436</v>
          </cell>
          <cell r="B495">
            <v>63</v>
          </cell>
          <cell r="C495" t="str">
            <v>NSW</v>
          </cell>
        </row>
        <row r="496">
          <cell r="A496">
            <v>1437</v>
          </cell>
          <cell r="B496">
            <v>63</v>
          </cell>
          <cell r="C496" t="str">
            <v>NSW</v>
          </cell>
        </row>
        <row r="497">
          <cell r="A497">
            <v>1438</v>
          </cell>
          <cell r="B497">
            <v>63</v>
          </cell>
          <cell r="C497" t="str">
            <v>NSW</v>
          </cell>
        </row>
        <row r="498">
          <cell r="A498">
            <v>1439</v>
          </cell>
          <cell r="B498">
            <v>63</v>
          </cell>
          <cell r="C498" t="str">
            <v>NSW</v>
          </cell>
        </row>
        <row r="499">
          <cell r="A499">
            <v>1440</v>
          </cell>
          <cell r="B499">
            <v>63</v>
          </cell>
          <cell r="C499" t="str">
            <v>NSW</v>
          </cell>
        </row>
        <row r="500">
          <cell r="A500">
            <v>1441</v>
          </cell>
          <cell r="B500">
            <v>63</v>
          </cell>
          <cell r="C500" t="str">
            <v>NSW</v>
          </cell>
        </row>
        <row r="501">
          <cell r="A501">
            <v>1442</v>
          </cell>
          <cell r="B501">
            <v>63</v>
          </cell>
          <cell r="C501" t="str">
            <v>NSW</v>
          </cell>
        </row>
        <row r="502">
          <cell r="A502">
            <v>1443</v>
          </cell>
          <cell r="B502">
            <v>63</v>
          </cell>
          <cell r="C502" t="str">
            <v>NSW</v>
          </cell>
        </row>
        <row r="503">
          <cell r="A503">
            <v>1444</v>
          </cell>
          <cell r="B503">
            <v>63</v>
          </cell>
          <cell r="C503" t="str">
            <v>NSW</v>
          </cell>
        </row>
        <row r="504">
          <cell r="A504">
            <v>1445</v>
          </cell>
          <cell r="B504">
            <v>63</v>
          </cell>
          <cell r="C504" t="str">
            <v>NSW</v>
          </cell>
        </row>
        <row r="505">
          <cell r="A505">
            <v>1450</v>
          </cell>
          <cell r="B505">
            <v>63</v>
          </cell>
          <cell r="C505" t="str">
            <v>NSW</v>
          </cell>
        </row>
        <row r="506">
          <cell r="A506">
            <v>1452</v>
          </cell>
          <cell r="B506">
            <v>63</v>
          </cell>
          <cell r="C506" t="str">
            <v>NSW</v>
          </cell>
        </row>
        <row r="507">
          <cell r="A507">
            <v>1453</v>
          </cell>
          <cell r="B507">
            <v>63</v>
          </cell>
          <cell r="C507" t="str">
            <v>NSW</v>
          </cell>
        </row>
        <row r="508">
          <cell r="A508">
            <v>1454</v>
          </cell>
          <cell r="B508">
            <v>63</v>
          </cell>
          <cell r="C508" t="str">
            <v>NSW</v>
          </cell>
        </row>
        <row r="509">
          <cell r="A509">
            <v>1455</v>
          </cell>
          <cell r="B509">
            <v>63</v>
          </cell>
          <cell r="C509" t="str">
            <v>NSW</v>
          </cell>
        </row>
        <row r="510">
          <cell r="A510">
            <v>1456</v>
          </cell>
          <cell r="B510">
            <v>63</v>
          </cell>
          <cell r="C510" t="str">
            <v>NSW</v>
          </cell>
        </row>
        <row r="511">
          <cell r="A511">
            <v>1457</v>
          </cell>
          <cell r="B511">
            <v>63</v>
          </cell>
          <cell r="C511" t="str">
            <v>NSW</v>
          </cell>
        </row>
        <row r="512">
          <cell r="A512">
            <v>1458</v>
          </cell>
          <cell r="B512">
            <v>63</v>
          </cell>
          <cell r="C512" t="str">
            <v>NSW</v>
          </cell>
        </row>
        <row r="513">
          <cell r="A513">
            <v>1459</v>
          </cell>
          <cell r="B513">
            <v>63</v>
          </cell>
          <cell r="C513" t="str">
            <v>NSW</v>
          </cell>
        </row>
        <row r="514">
          <cell r="A514">
            <v>1460</v>
          </cell>
          <cell r="B514">
            <v>63</v>
          </cell>
          <cell r="C514" t="str">
            <v>NSW</v>
          </cell>
        </row>
        <row r="515">
          <cell r="A515">
            <v>1461</v>
          </cell>
          <cell r="B515">
            <v>63</v>
          </cell>
          <cell r="C515" t="str">
            <v>NSW</v>
          </cell>
        </row>
        <row r="516">
          <cell r="A516">
            <v>1462</v>
          </cell>
          <cell r="B516">
            <v>63</v>
          </cell>
          <cell r="C516" t="str">
            <v>NSW</v>
          </cell>
        </row>
        <row r="517">
          <cell r="A517">
            <v>1463</v>
          </cell>
          <cell r="B517">
            <v>63</v>
          </cell>
          <cell r="C517" t="str">
            <v>NSW</v>
          </cell>
        </row>
        <row r="518">
          <cell r="A518">
            <v>1465</v>
          </cell>
          <cell r="B518">
            <v>63</v>
          </cell>
          <cell r="C518" t="str">
            <v>NSW</v>
          </cell>
        </row>
        <row r="519">
          <cell r="A519">
            <v>1467</v>
          </cell>
          <cell r="B519">
            <v>63</v>
          </cell>
          <cell r="C519" t="str">
            <v>NSW</v>
          </cell>
        </row>
        <row r="520">
          <cell r="A520">
            <v>1468</v>
          </cell>
          <cell r="B520">
            <v>63</v>
          </cell>
          <cell r="C520" t="str">
            <v>NSW</v>
          </cell>
        </row>
        <row r="521">
          <cell r="A521">
            <v>1470</v>
          </cell>
          <cell r="B521">
            <v>63</v>
          </cell>
          <cell r="C521" t="str">
            <v>NSW</v>
          </cell>
        </row>
        <row r="522">
          <cell r="A522">
            <v>1472</v>
          </cell>
          <cell r="B522">
            <v>63</v>
          </cell>
          <cell r="C522" t="str">
            <v>NSW</v>
          </cell>
        </row>
        <row r="523">
          <cell r="A523">
            <v>1474</v>
          </cell>
          <cell r="B523">
            <v>63</v>
          </cell>
          <cell r="C523" t="str">
            <v>NSW</v>
          </cell>
        </row>
        <row r="524">
          <cell r="A524">
            <v>1475</v>
          </cell>
          <cell r="B524">
            <v>63</v>
          </cell>
          <cell r="C524" t="str">
            <v>NSW</v>
          </cell>
        </row>
        <row r="525">
          <cell r="A525">
            <v>1476</v>
          </cell>
          <cell r="B525">
            <v>63</v>
          </cell>
          <cell r="C525" t="str">
            <v>NSW</v>
          </cell>
        </row>
        <row r="526">
          <cell r="A526">
            <v>1477</v>
          </cell>
          <cell r="B526">
            <v>63</v>
          </cell>
          <cell r="C526" t="str">
            <v>NSW</v>
          </cell>
        </row>
        <row r="527">
          <cell r="A527">
            <v>1478</v>
          </cell>
          <cell r="B527">
            <v>63</v>
          </cell>
          <cell r="C527" t="str">
            <v>NSW</v>
          </cell>
        </row>
        <row r="528">
          <cell r="A528">
            <v>1479</v>
          </cell>
          <cell r="B528">
            <v>63</v>
          </cell>
          <cell r="C528" t="str">
            <v>NSW</v>
          </cell>
        </row>
        <row r="529">
          <cell r="A529">
            <v>1480</v>
          </cell>
          <cell r="B529">
            <v>63</v>
          </cell>
          <cell r="C529" t="str">
            <v>NSW</v>
          </cell>
        </row>
        <row r="530">
          <cell r="A530">
            <v>1481</v>
          </cell>
          <cell r="B530">
            <v>63</v>
          </cell>
          <cell r="C530" t="str">
            <v>NSW</v>
          </cell>
        </row>
        <row r="531">
          <cell r="A531">
            <v>1482</v>
          </cell>
          <cell r="B531">
            <v>63</v>
          </cell>
          <cell r="C531" t="str">
            <v>NSW</v>
          </cell>
        </row>
        <row r="532">
          <cell r="A532">
            <v>1484</v>
          </cell>
          <cell r="B532">
            <v>63</v>
          </cell>
          <cell r="C532" t="str">
            <v>NSW</v>
          </cell>
        </row>
        <row r="533">
          <cell r="A533">
            <v>1485</v>
          </cell>
          <cell r="B533">
            <v>63</v>
          </cell>
          <cell r="C533" t="str">
            <v>NSW</v>
          </cell>
        </row>
        <row r="534">
          <cell r="A534">
            <v>1487</v>
          </cell>
          <cell r="B534">
            <v>63</v>
          </cell>
          <cell r="C534" t="str">
            <v>NSW</v>
          </cell>
        </row>
        <row r="535">
          <cell r="A535">
            <v>1490</v>
          </cell>
          <cell r="B535">
            <v>63</v>
          </cell>
          <cell r="C535" t="str">
            <v>NSW</v>
          </cell>
        </row>
        <row r="536">
          <cell r="A536">
            <v>1493</v>
          </cell>
          <cell r="B536">
            <v>63</v>
          </cell>
          <cell r="C536" t="str">
            <v>NSW</v>
          </cell>
        </row>
        <row r="537">
          <cell r="A537">
            <v>1495</v>
          </cell>
          <cell r="B537">
            <v>63</v>
          </cell>
          <cell r="C537" t="str">
            <v>NSW</v>
          </cell>
        </row>
        <row r="538">
          <cell r="A538">
            <v>1499</v>
          </cell>
          <cell r="B538">
            <v>63</v>
          </cell>
          <cell r="C538" t="str">
            <v>NSW</v>
          </cell>
        </row>
        <row r="539">
          <cell r="A539">
            <v>1502</v>
          </cell>
          <cell r="B539">
            <v>63</v>
          </cell>
          <cell r="C539" t="str">
            <v>NSW</v>
          </cell>
        </row>
        <row r="540">
          <cell r="A540">
            <v>1503</v>
          </cell>
          <cell r="B540">
            <v>63</v>
          </cell>
          <cell r="C540" t="str">
            <v>NSW</v>
          </cell>
        </row>
        <row r="541">
          <cell r="A541">
            <v>1504</v>
          </cell>
          <cell r="B541">
            <v>63</v>
          </cell>
          <cell r="C541" t="str">
            <v>NSW</v>
          </cell>
        </row>
        <row r="542">
          <cell r="A542">
            <v>1505</v>
          </cell>
          <cell r="B542">
            <v>63</v>
          </cell>
          <cell r="C542" t="str">
            <v>NSW</v>
          </cell>
        </row>
        <row r="543">
          <cell r="A543">
            <v>1506</v>
          </cell>
          <cell r="B543">
            <v>63</v>
          </cell>
          <cell r="C543" t="str">
            <v>NSW</v>
          </cell>
        </row>
        <row r="544">
          <cell r="A544">
            <v>1507</v>
          </cell>
          <cell r="B544">
            <v>63</v>
          </cell>
          <cell r="C544" t="str">
            <v>NSW</v>
          </cell>
        </row>
        <row r="545">
          <cell r="A545">
            <v>1508</v>
          </cell>
          <cell r="B545">
            <v>63</v>
          </cell>
          <cell r="C545" t="str">
            <v>NSW</v>
          </cell>
        </row>
        <row r="546">
          <cell r="A546">
            <v>1509</v>
          </cell>
          <cell r="B546">
            <v>63</v>
          </cell>
          <cell r="C546" t="str">
            <v>NSW</v>
          </cell>
        </row>
        <row r="547">
          <cell r="A547">
            <v>1510</v>
          </cell>
          <cell r="B547">
            <v>63</v>
          </cell>
          <cell r="C547" t="str">
            <v>NSW</v>
          </cell>
        </row>
        <row r="548">
          <cell r="A548">
            <v>1511</v>
          </cell>
          <cell r="B548">
            <v>63</v>
          </cell>
          <cell r="C548" t="str">
            <v>NSW</v>
          </cell>
        </row>
        <row r="549">
          <cell r="A549">
            <v>1515</v>
          </cell>
          <cell r="B549">
            <v>63</v>
          </cell>
          <cell r="C549" t="str">
            <v>NSW</v>
          </cell>
        </row>
        <row r="550">
          <cell r="A550">
            <v>1516</v>
          </cell>
          <cell r="B550">
            <v>63</v>
          </cell>
          <cell r="C550" t="str">
            <v>NSW</v>
          </cell>
        </row>
        <row r="551">
          <cell r="A551">
            <v>1517</v>
          </cell>
          <cell r="B551">
            <v>63</v>
          </cell>
          <cell r="C551" t="str">
            <v>NSW</v>
          </cell>
        </row>
        <row r="552">
          <cell r="A552">
            <v>1544</v>
          </cell>
          <cell r="B552">
            <v>63</v>
          </cell>
          <cell r="C552" t="str">
            <v>NSW</v>
          </cell>
        </row>
        <row r="553">
          <cell r="A553">
            <v>1545</v>
          </cell>
          <cell r="B553">
            <v>63</v>
          </cell>
          <cell r="C553" t="str">
            <v>NSW</v>
          </cell>
        </row>
        <row r="554">
          <cell r="A554">
            <v>1546</v>
          </cell>
          <cell r="B554">
            <v>63</v>
          </cell>
          <cell r="C554" t="str">
            <v>NSW</v>
          </cell>
        </row>
        <row r="555">
          <cell r="A555">
            <v>1547</v>
          </cell>
          <cell r="B555">
            <v>63</v>
          </cell>
          <cell r="C555" t="str">
            <v>NSW</v>
          </cell>
        </row>
        <row r="556">
          <cell r="A556">
            <v>1549</v>
          </cell>
          <cell r="B556">
            <v>63</v>
          </cell>
          <cell r="C556" t="str">
            <v>NSW</v>
          </cell>
        </row>
        <row r="557">
          <cell r="A557">
            <v>1550</v>
          </cell>
          <cell r="B557">
            <v>63</v>
          </cell>
          <cell r="C557" t="str">
            <v>NSW</v>
          </cell>
        </row>
        <row r="558">
          <cell r="A558">
            <v>1551</v>
          </cell>
          <cell r="B558">
            <v>63</v>
          </cell>
          <cell r="C558" t="str">
            <v>NSW</v>
          </cell>
        </row>
        <row r="559">
          <cell r="A559">
            <v>1552</v>
          </cell>
          <cell r="B559">
            <v>63</v>
          </cell>
          <cell r="C559" t="str">
            <v>NSW</v>
          </cell>
        </row>
        <row r="560">
          <cell r="A560">
            <v>1553</v>
          </cell>
          <cell r="B560">
            <v>63</v>
          </cell>
          <cell r="C560" t="str">
            <v>NSW</v>
          </cell>
        </row>
        <row r="561">
          <cell r="A561">
            <v>1554</v>
          </cell>
          <cell r="B561">
            <v>63</v>
          </cell>
          <cell r="C561" t="str">
            <v>NSW</v>
          </cell>
        </row>
        <row r="562">
          <cell r="A562">
            <v>1555</v>
          </cell>
          <cell r="B562">
            <v>63</v>
          </cell>
          <cell r="C562" t="str">
            <v>NSW</v>
          </cell>
        </row>
        <row r="563">
          <cell r="A563">
            <v>1556</v>
          </cell>
          <cell r="B563">
            <v>63</v>
          </cell>
          <cell r="C563" t="str">
            <v>NSW</v>
          </cell>
        </row>
        <row r="564">
          <cell r="A564">
            <v>1557</v>
          </cell>
          <cell r="B564">
            <v>63</v>
          </cell>
          <cell r="C564" t="str">
            <v>NSW</v>
          </cell>
        </row>
        <row r="565">
          <cell r="A565">
            <v>1558</v>
          </cell>
          <cell r="B565">
            <v>63</v>
          </cell>
          <cell r="C565" t="str">
            <v>NSW</v>
          </cell>
        </row>
        <row r="566">
          <cell r="A566">
            <v>1559</v>
          </cell>
          <cell r="B566">
            <v>63</v>
          </cell>
          <cell r="C566" t="str">
            <v>NSW</v>
          </cell>
        </row>
        <row r="567">
          <cell r="A567">
            <v>1560</v>
          </cell>
          <cell r="B567">
            <v>63</v>
          </cell>
          <cell r="C567" t="str">
            <v>NSW</v>
          </cell>
        </row>
        <row r="568">
          <cell r="A568">
            <v>1565</v>
          </cell>
          <cell r="B568">
            <v>63</v>
          </cell>
          <cell r="C568" t="str">
            <v>NSW</v>
          </cell>
        </row>
        <row r="569">
          <cell r="A569">
            <v>1570</v>
          </cell>
          <cell r="B569">
            <v>63</v>
          </cell>
          <cell r="C569" t="str">
            <v>NSW</v>
          </cell>
        </row>
        <row r="570">
          <cell r="A570">
            <v>1571</v>
          </cell>
          <cell r="B570">
            <v>63</v>
          </cell>
          <cell r="C570" t="str">
            <v>NSW</v>
          </cell>
        </row>
        <row r="571">
          <cell r="A571">
            <v>1581</v>
          </cell>
          <cell r="B571">
            <v>63</v>
          </cell>
          <cell r="C571" t="str">
            <v>NSW</v>
          </cell>
        </row>
        <row r="572">
          <cell r="A572">
            <v>1582</v>
          </cell>
          <cell r="B572">
            <v>63</v>
          </cell>
          <cell r="C572" t="str">
            <v>NSW</v>
          </cell>
        </row>
        <row r="573">
          <cell r="A573">
            <v>1583</v>
          </cell>
          <cell r="B573">
            <v>63</v>
          </cell>
          <cell r="C573" t="str">
            <v>NSW</v>
          </cell>
        </row>
        <row r="574">
          <cell r="A574">
            <v>1584</v>
          </cell>
          <cell r="B574">
            <v>63</v>
          </cell>
          <cell r="C574" t="str">
            <v>NSW</v>
          </cell>
        </row>
        <row r="575">
          <cell r="A575">
            <v>1585</v>
          </cell>
          <cell r="B575">
            <v>63</v>
          </cell>
          <cell r="C575" t="str">
            <v>NSW</v>
          </cell>
        </row>
        <row r="576">
          <cell r="A576">
            <v>1586</v>
          </cell>
          <cell r="B576">
            <v>63</v>
          </cell>
          <cell r="C576" t="str">
            <v>NSW</v>
          </cell>
        </row>
        <row r="577">
          <cell r="A577">
            <v>1587</v>
          </cell>
          <cell r="B577">
            <v>63</v>
          </cell>
          <cell r="C577" t="str">
            <v>NSW</v>
          </cell>
        </row>
        <row r="578">
          <cell r="A578">
            <v>1588</v>
          </cell>
          <cell r="B578">
            <v>63</v>
          </cell>
          <cell r="C578" t="str">
            <v>NSW</v>
          </cell>
        </row>
        <row r="579">
          <cell r="A579">
            <v>1589</v>
          </cell>
          <cell r="B579">
            <v>63</v>
          </cell>
          <cell r="C579" t="str">
            <v>NSW</v>
          </cell>
        </row>
        <row r="580">
          <cell r="A580">
            <v>1590</v>
          </cell>
          <cell r="B580">
            <v>63</v>
          </cell>
          <cell r="C580" t="str">
            <v>NSW</v>
          </cell>
        </row>
        <row r="581">
          <cell r="A581">
            <v>1595</v>
          </cell>
          <cell r="B581">
            <v>63</v>
          </cell>
          <cell r="C581" t="str">
            <v>NSW</v>
          </cell>
        </row>
        <row r="582">
          <cell r="A582">
            <v>1596</v>
          </cell>
          <cell r="B582">
            <v>63</v>
          </cell>
          <cell r="C582" t="str">
            <v>NSW</v>
          </cell>
        </row>
        <row r="583">
          <cell r="A583">
            <v>1597</v>
          </cell>
          <cell r="B583">
            <v>63</v>
          </cell>
          <cell r="C583" t="str">
            <v>NSW</v>
          </cell>
        </row>
        <row r="584">
          <cell r="A584">
            <v>1598</v>
          </cell>
          <cell r="B584">
            <v>63</v>
          </cell>
          <cell r="C584" t="str">
            <v>NSW</v>
          </cell>
        </row>
        <row r="585">
          <cell r="A585">
            <v>1599</v>
          </cell>
          <cell r="B585">
            <v>63</v>
          </cell>
          <cell r="C585" t="str">
            <v>NSW</v>
          </cell>
        </row>
        <row r="586">
          <cell r="A586">
            <v>1600</v>
          </cell>
          <cell r="B586">
            <v>63</v>
          </cell>
          <cell r="C586" t="str">
            <v>NSW</v>
          </cell>
        </row>
        <row r="587">
          <cell r="A587">
            <v>1601</v>
          </cell>
          <cell r="B587">
            <v>63</v>
          </cell>
          <cell r="C587" t="str">
            <v>NSW</v>
          </cell>
        </row>
        <row r="588">
          <cell r="A588">
            <v>1602</v>
          </cell>
          <cell r="B588">
            <v>63</v>
          </cell>
          <cell r="C588" t="str">
            <v>NSW</v>
          </cell>
        </row>
        <row r="589">
          <cell r="A589">
            <v>1603</v>
          </cell>
          <cell r="B589">
            <v>63</v>
          </cell>
          <cell r="C589" t="str">
            <v>NSW</v>
          </cell>
        </row>
        <row r="590">
          <cell r="A590">
            <v>1604</v>
          </cell>
          <cell r="B590">
            <v>63</v>
          </cell>
          <cell r="C590" t="str">
            <v>NSW</v>
          </cell>
        </row>
        <row r="591">
          <cell r="A591">
            <v>1605</v>
          </cell>
          <cell r="B591">
            <v>63</v>
          </cell>
          <cell r="C591" t="str">
            <v>NSW</v>
          </cell>
        </row>
        <row r="592">
          <cell r="A592">
            <v>1606</v>
          </cell>
          <cell r="B592">
            <v>63</v>
          </cell>
          <cell r="C592" t="str">
            <v>NSW</v>
          </cell>
        </row>
        <row r="593">
          <cell r="A593">
            <v>1607</v>
          </cell>
          <cell r="B593">
            <v>63</v>
          </cell>
          <cell r="C593" t="str">
            <v>NSW</v>
          </cell>
        </row>
        <row r="594">
          <cell r="A594">
            <v>1608</v>
          </cell>
          <cell r="B594">
            <v>63</v>
          </cell>
          <cell r="C594" t="str">
            <v>NSW</v>
          </cell>
        </row>
        <row r="595">
          <cell r="A595">
            <v>1609</v>
          </cell>
          <cell r="B595">
            <v>63</v>
          </cell>
          <cell r="C595" t="str">
            <v>NSW</v>
          </cell>
        </row>
        <row r="596">
          <cell r="A596">
            <v>1610</v>
          </cell>
          <cell r="B596">
            <v>63</v>
          </cell>
          <cell r="C596" t="str">
            <v>NSW</v>
          </cell>
        </row>
        <row r="597">
          <cell r="A597">
            <v>1611</v>
          </cell>
          <cell r="B597">
            <v>63</v>
          </cell>
          <cell r="C597" t="str">
            <v>NSW</v>
          </cell>
        </row>
        <row r="598">
          <cell r="A598">
            <v>1627</v>
          </cell>
          <cell r="B598">
            <v>63</v>
          </cell>
          <cell r="C598" t="str">
            <v>NSW</v>
          </cell>
        </row>
        <row r="599">
          <cell r="A599">
            <v>1628</v>
          </cell>
          <cell r="B599">
            <v>63</v>
          </cell>
          <cell r="C599" t="str">
            <v>NSW</v>
          </cell>
        </row>
        <row r="600">
          <cell r="A600">
            <v>1629</v>
          </cell>
          <cell r="B600">
            <v>63</v>
          </cell>
          <cell r="C600" t="str">
            <v>NSW</v>
          </cell>
        </row>
        <row r="601">
          <cell r="A601">
            <v>1630</v>
          </cell>
          <cell r="B601">
            <v>63</v>
          </cell>
          <cell r="C601" t="str">
            <v>NSW</v>
          </cell>
        </row>
        <row r="602">
          <cell r="A602">
            <v>1631</v>
          </cell>
          <cell r="B602">
            <v>63</v>
          </cell>
          <cell r="C602" t="str">
            <v>NSW</v>
          </cell>
        </row>
        <row r="603">
          <cell r="A603">
            <v>1632</v>
          </cell>
          <cell r="B603">
            <v>63</v>
          </cell>
          <cell r="C603" t="str">
            <v>NSW</v>
          </cell>
        </row>
        <row r="604">
          <cell r="A604">
            <v>1633</v>
          </cell>
          <cell r="B604">
            <v>63</v>
          </cell>
          <cell r="C604" t="str">
            <v>NSW</v>
          </cell>
        </row>
        <row r="605">
          <cell r="A605">
            <v>1635</v>
          </cell>
          <cell r="B605">
            <v>63</v>
          </cell>
          <cell r="C605" t="str">
            <v>NSW</v>
          </cell>
        </row>
        <row r="606">
          <cell r="A606">
            <v>1636</v>
          </cell>
          <cell r="B606">
            <v>63</v>
          </cell>
          <cell r="C606" t="str">
            <v>NSW</v>
          </cell>
        </row>
        <row r="607">
          <cell r="A607">
            <v>1639</v>
          </cell>
          <cell r="B607">
            <v>63</v>
          </cell>
          <cell r="C607" t="str">
            <v>NSW</v>
          </cell>
        </row>
        <row r="608">
          <cell r="A608">
            <v>1640</v>
          </cell>
          <cell r="B608">
            <v>63</v>
          </cell>
          <cell r="C608" t="str">
            <v>NSW</v>
          </cell>
        </row>
        <row r="609">
          <cell r="A609">
            <v>1646</v>
          </cell>
          <cell r="B609">
            <v>63</v>
          </cell>
          <cell r="C609" t="str">
            <v>NSW</v>
          </cell>
        </row>
        <row r="610">
          <cell r="A610">
            <v>1648</v>
          </cell>
          <cell r="B610">
            <v>63</v>
          </cell>
          <cell r="C610" t="str">
            <v>NSW</v>
          </cell>
        </row>
        <row r="611">
          <cell r="A611">
            <v>1650</v>
          </cell>
          <cell r="B611">
            <v>63</v>
          </cell>
          <cell r="C611" t="str">
            <v>NSW</v>
          </cell>
        </row>
        <row r="612">
          <cell r="A612">
            <v>1651</v>
          </cell>
          <cell r="B612">
            <v>63</v>
          </cell>
          <cell r="C612" t="str">
            <v>NSW</v>
          </cell>
        </row>
        <row r="613">
          <cell r="A613">
            <v>1652</v>
          </cell>
          <cell r="B613">
            <v>63</v>
          </cell>
          <cell r="C613" t="str">
            <v>NSW</v>
          </cell>
        </row>
        <row r="614">
          <cell r="A614">
            <v>1653</v>
          </cell>
          <cell r="B614">
            <v>63</v>
          </cell>
          <cell r="C614" t="str">
            <v>NSW</v>
          </cell>
        </row>
        <row r="615">
          <cell r="A615">
            <v>1654</v>
          </cell>
          <cell r="B615">
            <v>63</v>
          </cell>
          <cell r="C615" t="str">
            <v>NSW</v>
          </cell>
        </row>
        <row r="616">
          <cell r="A616">
            <v>1655</v>
          </cell>
          <cell r="B616">
            <v>63</v>
          </cell>
          <cell r="C616" t="str">
            <v>NSW</v>
          </cell>
        </row>
        <row r="617">
          <cell r="A617">
            <v>1656</v>
          </cell>
          <cell r="B617">
            <v>63</v>
          </cell>
          <cell r="C617" t="str">
            <v>NSW</v>
          </cell>
        </row>
        <row r="618">
          <cell r="A618">
            <v>1657</v>
          </cell>
          <cell r="B618">
            <v>63</v>
          </cell>
          <cell r="C618" t="str">
            <v>NSW</v>
          </cell>
        </row>
        <row r="619">
          <cell r="A619">
            <v>1658</v>
          </cell>
          <cell r="B619">
            <v>63</v>
          </cell>
          <cell r="C619" t="str">
            <v>NSW</v>
          </cell>
        </row>
        <row r="620">
          <cell r="A620">
            <v>1659</v>
          </cell>
          <cell r="B620">
            <v>63</v>
          </cell>
          <cell r="C620" t="str">
            <v>NSW</v>
          </cell>
        </row>
        <row r="621">
          <cell r="A621">
            <v>1660</v>
          </cell>
          <cell r="B621">
            <v>63</v>
          </cell>
          <cell r="C621" t="str">
            <v>NSW</v>
          </cell>
        </row>
        <row r="622">
          <cell r="A622">
            <v>1670</v>
          </cell>
          <cell r="B622">
            <v>63</v>
          </cell>
          <cell r="C622" t="str">
            <v>NSW</v>
          </cell>
        </row>
        <row r="623">
          <cell r="A623">
            <v>1671</v>
          </cell>
          <cell r="B623">
            <v>63</v>
          </cell>
          <cell r="C623" t="str">
            <v>NSW</v>
          </cell>
        </row>
        <row r="624">
          <cell r="A624">
            <v>1672</v>
          </cell>
          <cell r="B624">
            <v>63</v>
          </cell>
          <cell r="C624" t="str">
            <v>NSW</v>
          </cell>
        </row>
        <row r="625">
          <cell r="A625">
            <v>1673</v>
          </cell>
          <cell r="B625">
            <v>63</v>
          </cell>
          <cell r="C625" t="str">
            <v>NSW</v>
          </cell>
        </row>
        <row r="626">
          <cell r="A626">
            <v>1674</v>
          </cell>
          <cell r="B626">
            <v>63</v>
          </cell>
          <cell r="C626" t="str">
            <v>NSW</v>
          </cell>
        </row>
        <row r="627">
          <cell r="A627">
            <v>1675</v>
          </cell>
          <cell r="B627">
            <v>63</v>
          </cell>
          <cell r="C627" t="str">
            <v>NSW</v>
          </cell>
        </row>
        <row r="628">
          <cell r="A628">
            <v>1676</v>
          </cell>
          <cell r="B628">
            <v>63</v>
          </cell>
          <cell r="C628" t="str">
            <v>NSW</v>
          </cell>
        </row>
        <row r="629">
          <cell r="A629">
            <v>1677</v>
          </cell>
          <cell r="B629">
            <v>63</v>
          </cell>
          <cell r="C629" t="str">
            <v>NSW</v>
          </cell>
        </row>
        <row r="630">
          <cell r="A630">
            <v>1678</v>
          </cell>
          <cell r="B630">
            <v>63</v>
          </cell>
          <cell r="C630" t="str">
            <v>NSW</v>
          </cell>
        </row>
        <row r="631">
          <cell r="A631">
            <v>1679</v>
          </cell>
          <cell r="B631">
            <v>63</v>
          </cell>
          <cell r="C631" t="str">
            <v>NSW</v>
          </cell>
        </row>
        <row r="632">
          <cell r="A632">
            <v>1680</v>
          </cell>
          <cell r="B632">
            <v>63</v>
          </cell>
          <cell r="C632" t="str">
            <v>NSW</v>
          </cell>
        </row>
        <row r="633">
          <cell r="A633">
            <v>1681</v>
          </cell>
          <cell r="B633">
            <v>63</v>
          </cell>
          <cell r="C633" t="str">
            <v>NSW</v>
          </cell>
        </row>
        <row r="634">
          <cell r="A634">
            <v>1682</v>
          </cell>
          <cell r="B634">
            <v>63</v>
          </cell>
          <cell r="C634" t="str">
            <v>NSW</v>
          </cell>
        </row>
        <row r="635">
          <cell r="A635">
            <v>1683</v>
          </cell>
          <cell r="B635">
            <v>63</v>
          </cell>
          <cell r="C635" t="str">
            <v>NSW</v>
          </cell>
        </row>
        <row r="636">
          <cell r="A636">
            <v>1684</v>
          </cell>
          <cell r="B636">
            <v>63</v>
          </cell>
          <cell r="C636" t="str">
            <v>NSW</v>
          </cell>
        </row>
        <row r="637">
          <cell r="A637">
            <v>1685</v>
          </cell>
          <cell r="B637">
            <v>63</v>
          </cell>
          <cell r="C637" t="str">
            <v>NSW</v>
          </cell>
        </row>
        <row r="638">
          <cell r="A638">
            <v>1686</v>
          </cell>
          <cell r="B638">
            <v>63</v>
          </cell>
          <cell r="C638" t="str">
            <v>NSW</v>
          </cell>
        </row>
        <row r="639">
          <cell r="A639">
            <v>1687</v>
          </cell>
          <cell r="B639">
            <v>63</v>
          </cell>
          <cell r="C639" t="str">
            <v>NSW</v>
          </cell>
        </row>
        <row r="640">
          <cell r="A640">
            <v>1688</v>
          </cell>
          <cell r="B640">
            <v>63</v>
          </cell>
          <cell r="C640" t="str">
            <v>NSW</v>
          </cell>
        </row>
        <row r="641">
          <cell r="A641">
            <v>1689</v>
          </cell>
          <cell r="B641">
            <v>63</v>
          </cell>
          <cell r="C641" t="str">
            <v>NSW</v>
          </cell>
        </row>
        <row r="642">
          <cell r="A642">
            <v>1690</v>
          </cell>
          <cell r="B642">
            <v>63</v>
          </cell>
          <cell r="C642" t="str">
            <v>NSW</v>
          </cell>
        </row>
        <row r="643">
          <cell r="A643">
            <v>1691</v>
          </cell>
          <cell r="B643">
            <v>63</v>
          </cell>
          <cell r="C643" t="str">
            <v>NSW</v>
          </cell>
        </row>
        <row r="644">
          <cell r="A644">
            <v>1692</v>
          </cell>
          <cell r="B644">
            <v>63</v>
          </cell>
          <cell r="C644" t="str">
            <v>NSW</v>
          </cell>
        </row>
        <row r="645">
          <cell r="A645">
            <v>1693</v>
          </cell>
          <cell r="B645">
            <v>63</v>
          </cell>
          <cell r="C645" t="str">
            <v>NSW</v>
          </cell>
        </row>
        <row r="646">
          <cell r="A646">
            <v>1694</v>
          </cell>
          <cell r="B646">
            <v>63</v>
          </cell>
          <cell r="C646" t="str">
            <v>NSW</v>
          </cell>
        </row>
        <row r="647">
          <cell r="A647">
            <v>1695</v>
          </cell>
          <cell r="B647">
            <v>63</v>
          </cell>
          <cell r="C647" t="str">
            <v>NSW</v>
          </cell>
        </row>
        <row r="648">
          <cell r="A648">
            <v>1696</v>
          </cell>
          <cell r="B648">
            <v>63</v>
          </cell>
          <cell r="C648" t="str">
            <v>NSW</v>
          </cell>
        </row>
        <row r="649">
          <cell r="A649">
            <v>1697</v>
          </cell>
          <cell r="B649">
            <v>63</v>
          </cell>
          <cell r="C649" t="str">
            <v>NSW</v>
          </cell>
        </row>
        <row r="650">
          <cell r="A650">
            <v>1698</v>
          </cell>
          <cell r="B650">
            <v>63</v>
          </cell>
          <cell r="C650" t="str">
            <v>NSW</v>
          </cell>
        </row>
        <row r="651">
          <cell r="A651">
            <v>1699</v>
          </cell>
          <cell r="B651">
            <v>63</v>
          </cell>
          <cell r="C651" t="str">
            <v>NSW</v>
          </cell>
        </row>
        <row r="652">
          <cell r="A652">
            <v>1700</v>
          </cell>
          <cell r="B652">
            <v>63</v>
          </cell>
          <cell r="C652" t="str">
            <v>NSW</v>
          </cell>
        </row>
        <row r="653">
          <cell r="A653">
            <v>1701</v>
          </cell>
          <cell r="B653">
            <v>63</v>
          </cell>
          <cell r="C653" t="str">
            <v>NSW</v>
          </cell>
        </row>
        <row r="654">
          <cell r="A654">
            <v>1707</v>
          </cell>
          <cell r="B654">
            <v>63</v>
          </cell>
          <cell r="C654" t="str">
            <v>NSW</v>
          </cell>
        </row>
        <row r="655">
          <cell r="A655">
            <v>1708</v>
          </cell>
          <cell r="B655">
            <v>63</v>
          </cell>
          <cell r="C655" t="str">
            <v>NSW</v>
          </cell>
        </row>
        <row r="656">
          <cell r="A656">
            <v>1709</v>
          </cell>
          <cell r="B656">
            <v>63</v>
          </cell>
          <cell r="C656" t="str">
            <v>NSW</v>
          </cell>
        </row>
        <row r="657">
          <cell r="A657">
            <v>1710</v>
          </cell>
          <cell r="B657">
            <v>63</v>
          </cell>
          <cell r="C657" t="str">
            <v>NSW</v>
          </cell>
        </row>
        <row r="658">
          <cell r="A658">
            <v>1711</v>
          </cell>
          <cell r="B658">
            <v>63</v>
          </cell>
          <cell r="C658" t="str">
            <v>NSW</v>
          </cell>
        </row>
        <row r="659">
          <cell r="A659">
            <v>1712</v>
          </cell>
          <cell r="B659">
            <v>63</v>
          </cell>
          <cell r="C659" t="str">
            <v>NSW</v>
          </cell>
        </row>
        <row r="660">
          <cell r="A660">
            <v>1713</v>
          </cell>
          <cell r="B660">
            <v>63</v>
          </cell>
          <cell r="C660" t="str">
            <v>NSW</v>
          </cell>
        </row>
        <row r="661">
          <cell r="A661">
            <v>1714</v>
          </cell>
          <cell r="B661">
            <v>63</v>
          </cell>
          <cell r="C661" t="str">
            <v>NSW</v>
          </cell>
        </row>
        <row r="662">
          <cell r="A662">
            <v>1715</v>
          </cell>
          <cell r="B662">
            <v>63</v>
          </cell>
          <cell r="C662" t="str">
            <v>NSW</v>
          </cell>
        </row>
        <row r="663">
          <cell r="A663">
            <v>1725</v>
          </cell>
          <cell r="B663">
            <v>63</v>
          </cell>
          <cell r="C663" t="str">
            <v>NSW</v>
          </cell>
        </row>
        <row r="664">
          <cell r="A664">
            <v>1726</v>
          </cell>
          <cell r="B664">
            <v>63</v>
          </cell>
          <cell r="C664" t="str">
            <v>NSW</v>
          </cell>
        </row>
        <row r="665">
          <cell r="A665">
            <v>1727</v>
          </cell>
          <cell r="B665">
            <v>63</v>
          </cell>
          <cell r="C665" t="str">
            <v>NSW</v>
          </cell>
        </row>
        <row r="666">
          <cell r="A666">
            <v>1728</v>
          </cell>
          <cell r="B666">
            <v>63</v>
          </cell>
          <cell r="C666" t="str">
            <v>NSW</v>
          </cell>
        </row>
        <row r="667">
          <cell r="A667">
            <v>1730</v>
          </cell>
          <cell r="B667">
            <v>63</v>
          </cell>
          <cell r="C667" t="str">
            <v>NSW</v>
          </cell>
        </row>
        <row r="668">
          <cell r="A668">
            <v>1738</v>
          </cell>
          <cell r="B668">
            <v>63</v>
          </cell>
          <cell r="C668" t="str">
            <v>NSW</v>
          </cell>
        </row>
        <row r="669">
          <cell r="A669">
            <v>1739</v>
          </cell>
          <cell r="B669">
            <v>63</v>
          </cell>
          <cell r="C669" t="str">
            <v>NSW</v>
          </cell>
        </row>
        <row r="670">
          <cell r="A670">
            <v>1740</v>
          </cell>
          <cell r="B670">
            <v>63</v>
          </cell>
          <cell r="C670" t="str">
            <v>NSW</v>
          </cell>
        </row>
        <row r="671">
          <cell r="A671">
            <v>1741</v>
          </cell>
          <cell r="B671">
            <v>63</v>
          </cell>
          <cell r="C671" t="str">
            <v>NSW</v>
          </cell>
        </row>
        <row r="672">
          <cell r="A672">
            <v>1742</v>
          </cell>
          <cell r="B672">
            <v>63</v>
          </cell>
          <cell r="C672" t="str">
            <v>NSW</v>
          </cell>
        </row>
        <row r="673">
          <cell r="A673">
            <v>1743</v>
          </cell>
          <cell r="B673">
            <v>63</v>
          </cell>
          <cell r="C673" t="str">
            <v>NSW</v>
          </cell>
        </row>
        <row r="674">
          <cell r="A674">
            <v>1744</v>
          </cell>
          <cell r="B674">
            <v>63</v>
          </cell>
          <cell r="C674" t="str">
            <v>NSW</v>
          </cell>
        </row>
        <row r="675">
          <cell r="A675">
            <v>1745</v>
          </cell>
          <cell r="B675">
            <v>63</v>
          </cell>
          <cell r="C675" t="str">
            <v>NSW</v>
          </cell>
        </row>
        <row r="676">
          <cell r="A676">
            <v>1746</v>
          </cell>
          <cell r="B676">
            <v>63</v>
          </cell>
          <cell r="C676" t="str">
            <v>NSW</v>
          </cell>
        </row>
        <row r="677">
          <cell r="A677">
            <v>1747</v>
          </cell>
          <cell r="B677">
            <v>63</v>
          </cell>
          <cell r="C677" t="str">
            <v>NSW</v>
          </cell>
        </row>
        <row r="678">
          <cell r="A678">
            <v>1748</v>
          </cell>
          <cell r="B678">
            <v>63</v>
          </cell>
          <cell r="C678" t="str">
            <v>NSW</v>
          </cell>
        </row>
        <row r="679">
          <cell r="A679">
            <v>1749</v>
          </cell>
          <cell r="B679">
            <v>63</v>
          </cell>
          <cell r="C679" t="str">
            <v>NSW</v>
          </cell>
        </row>
        <row r="680">
          <cell r="A680">
            <v>1750</v>
          </cell>
          <cell r="B680">
            <v>63</v>
          </cell>
          <cell r="C680" t="str">
            <v>NSW</v>
          </cell>
        </row>
        <row r="681">
          <cell r="A681">
            <v>1755</v>
          </cell>
          <cell r="B681">
            <v>63</v>
          </cell>
          <cell r="C681" t="str">
            <v>NSW</v>
          </cell>
        </row>
        <row r="682">
          <cell r="A682">
            <v>1764</v>
          </cell>
          <cell r="B682">
            <v>63</v>
          </cell>
          <cell r="C682" t="str">
            <v>NSW</v>
          </cell>
        </row>
        <row r="683">
          <cell r="A683">
            <v>1765</v>
          </cell>
          <cell r="B683">
            <v>63</v>
          </cell>
          <cell r="C683" t="str">
            <v>NSW</v>
          </cell>
        </row>
        <row r="684">
          <cell r="A684">
            <v>1771</v>
          </cell>
          <cell r="B684">
            <v>63</v>
          </cell>
          <cell r="C684" t="str">
            <v>NSW</v>
          </cell>
        </row>
        <row r="685">
          <cell r="A685">
            <v>1772</v>
          </cell>
          <cell r="B685">
            <v>63</v>
          </cell>
          <cell r="C685" t="str">
            <v>NSW</v>
          </cell>
        </row>
        <row r="686">
          <cell r="A686">
            <v>1773</v>
          </cell>
          <cell r="B686">
            <v>63</v>
          </cell>
          <cell r="C686" t="str">
            <v>NSW</v>
          </cell>
        </row>
        <row r="687">
          <cell r="A687">
            <v>1774</v>
          </cell>
          <cell r="B687">
            <v>63</v>
          </cell>
          <cell r="C687" t="str">
            <v>NSW</v>
          </cell>
        </row>
        <row r="688">
          <cell r="A688">
            <v>1775</v>
          </cell>
          <cell r="B688">
            <v>63</v>
          </cell>
          <cell r="C688" t="str">
            <v>NSW</v>
          </cell>
        </row>
        <row r="689">
          <cell r="A689">
            <v>1776</v>
          </cell>
          <cell r="B689">
            <v>63</v>
          </cell>
          <cell r="C689" t="str">
            <v>NSW</v>
          </cell>
        </row>
        <row r="690">
          <cell r="A690">
            <v>1777</v>
          </cell>
          <cell r="B690">
            <v>63</v>
          </cell>
          <cell r="C690" t="str">
            <v>NSW</v>
          </cell>
        </row>
        <row r="691">
          <cell r="A691">
            <v>1778</v>
          </cell>
          <cell r="B691">
            <v>63</v>
          </cell>
          <cell r="C691" t="str">
            <v>NSW</v>
          </cell>
        </row>
        <row r="692">
          <cell r="A692">
            <v>1779</v>
          </cell>
          <cell r="B692">
            <v>63</v>
          </cell>
          <cell r="C692" t="str">
            <v>NSW</v>
          </cell>
        </row>
        <row r="693">
          <cell r="A693">
            <v>1780</v>
          </cell>
          <cell r="B693">
            <v>63</v>
          </cell>
          <cell r="C693" t="str">
            <v>NSW</v>
          </cell>
        </row>
        <row r="694">
          <cell r="A694">
            <v>1781</v>
          </cell>
          <cell r="B694">
            <v>63</v>
          </cell>
          <cell r="C694" t="str">
            <v>NSW</v>
          </cell>
        </row>
        <row r="695">
          <cell r="A695">
            <v>1783</v>
          </cell>
          <cell r="B695">
            <v>63</v>
          </cell>
          <cell r="C695" t="str">
            <v>NSW</v>
          </cell>
        </row>
        <row r="696">
          <cell r="A696">
            <v>1784</v>
          </cell>
          <cell r="B696">
            <v>63</v>
          </cell>
          <cell r="C696" t="str">
            <v>NSW</v>
          </cell>
        </row>
        <row r="697">
          <cell r="A697">
            <v>1785</v>
          </cell>
          <cell r="B697">
            <v>63</v>
          </cell>
          <cell r="C697" t="str">
            <v>NSW</v>
          </cell>
        </row>
        <row r="698">
          <cell r="A698">
            <v>1786</v>
          </cell>
          <cell r="B698">
            <v>63</v>
          </cell>
          <cell r="C698" t="str">
            <v>NSW</v>
          </cell>
        </row>
        <row r="699">
          <cell r="A699">
            <v>1787</v>
          </cell>
          <cell r="B699">
            <v>63</v>
          </cell>
          <cell r="C699" t="str">
            <v>NSW</v>
          </cell>
        </row>
        <row r="700">
          <cell r="A700">
            <v>1788</v>
          </cell>
          <cell r="B700">
            <v>63</v>
          </cell>
          <cell r="C700" t="str">
            <v>NSW</v>
          </cell>
        </row>
        <row r="701">
          <cell r="A701">
            <v>1789</v>
          </cell>
          <cell r="B701">
            <v>63</v>
          </cell>
          <cell r="C701" t="str">
            <v>NSW</v>
          </cell>
        </row>
        <row r="702">
          <cell r="A702">
            <v>1790</v>
          </cell>
          <cell r="B702">
            <v>63</v>
          </cell>
          <cell r="C702" t="str">
            <v>NSW</v>
          </cell>
        </row>
        <row r="703">
          <cell r="A703">
            <v>1795</v>
          </cell>
          <cell r="B703">
            <v>63</v>
          </cell>
          <cell r="C703" t="str">
            <v>NSW</v>
          </cell>
        </row>
        <row r="704">
          <cell r="A704">
            <v>1796</v>
          </cell>
          <cell r="B704">
            <v>63</v>
          </cell>
          <cell r="C704" t="str">
            <v>NSW</v>
          </cell>
        </row>
        <row r="705">
          <cell r="A705">
            <v>1797</v>
          </cell>
          <cell r="B705">
            <v>63</v>
          </cell>
          <cell r="C705" t="str">
            <v>NSW</v>
          </cell>
        </row>
        <row r="706">
          <cell r="A706">
            <v>1798</v>
          </cell>
          <cell r="B706">
            <v>63</v>
          </cell>
          <cell r="C706" t="str">
            <v>NSW</v>
          </cell>
        </row>
        <row r="707">
          <cell r="A707">
            <v>1800</v>
          </cell>
          <cell r="B707">
            <v>63</v>
          </cell>
          <cell r="C707" t="str">
            <v>NSW</v>
          </cell>
        </row>
        <row r="708">
          <cell r="A708">
            <v>1801</v>
          </cell>
          <cell r="B708">
            <v>63</v>
          </cell>
          <cell r="C708" t="str">
            <v>NSW</v>
          </cell>
        </row>
        <row r="709">
          <cell r="A709">
            <v>1802</v>
          </cell>
          <cell r="B709">
            <v>63</v>
          </cell>
          <cell r="C709" t="str">
            <v>NSW</v>
          </cell>
        </row>
        <row r="710">
          <cell r="A710">
            <v>1803</v>
          </cell>
          <cell r="B710">
            <v>63</v>
          </cell>
          <cell r="C710" t="str">
            <v>NSW</v>
          </cell>
        </row>
        <row r="711">
          <cell r="A711">
            <v>1804</v>
          </cell>
          <cell r="B711">
            <v>63</v>
          </cell>
          <cell r="C711" t="str">
            <v>NSW</v>
          </cell>
        </row>
        <row r="712">
          <cell r="A712">
            <v>1805</v>
          </cell>
          <cell r="B712">
            <v>63</v>
          </cell>
          <cell r="C712" t="str">
            <v>NSW</v>
          </cell>
        </row>
        <row r="713">
          <cell r="A713">
            <v>1806</v>
          </cell>
          <cell r="B713">
            <v>63</v>
          </cell>
          <cell r="C713" t="str">
            <v>NSW</v>
          </cell>
        </row>
        <row r="714">
          <cell r="A714">
            <v>1807</v>
          </cell>
          <cell r="B714">
            <v>63</v>
          </cell>
          <cell r="C714" t="str">
            <v>NSW</v>
          </cell>
        </row>
        <row r="715">
          <cell r="A715">
            <v>1808</v>
          </cell>
          <cell r="B715">
            <v>63</v>
          </cell>
          <cell r="C715" t="str">
            <v>NSW</v>
          </cell>
        </row>
        <row r="716">
          <cell r="A716">
            <v>1809</v>
          </cell>
          <cell r="B716">
            <v>63</v>
          </cell>
          <cell r="C716" t="str">
            <v>NSW</v>
          </cell>
        </row>
        <row r="717">
          <cell r="A717">
            <v>1811</v>
          </cell>
          <cell r="B717">
            <v>63</v>
          </cell>
          <cell r="C717" t="str">
            <v>NSW</v>
          </cell>
        </row>
        <row r="718">
          <cell r="A718">
            <v>1812</v>
          </cell>
          <cell r="B718">
            <v>63</v>
          </cell>
          <cell r="C718" t="str">
            <v>NSW</v>
          </cell>
        </row>
        <row r="719">
          <cell r="A719">
            <v>1813</v>
          </cell>
          <cell r="B719">
            <v>63</v>
          </cell>
          <cell r="C719" t="str">
            <v>NSW</v>
          </cell>
        </row>
        <row r="720">
          <cell r="A720">
            <v>1814</v>
          </cell>
          <cell r="B720">
            <v>63</v>
          </cell>
          <cell r="C720" t="str">
            <v>NSW</v>
          </cell>
        </row>
        <row r="721">
          <cell r="A721">
            <v>1815</v>
          </cell>
          <cell r="B721">
            <v>63</v>
          </cell>
          <cell r="C721" t="str">
            <v>NSW</v>
          </cell>
        </row>
        <row r="722">
          <cell r="A722">
            <v>1816</v>
          </cell>
          <cell r="B722">
            <v>63</v>
          </cell>
          <cell r="C722" t="str">
            <v>NSW</v>
          </cell>
        </row>
        <row r="723">
          <cell r="A723">
            <v>1817</v>
          </cell>
          <cell r="B723">
            <v>63</v>
          </cell>
          <cell r="C723" t="str">
            <v>NSW</v>
          </cell>
        </row>
        <row r="724">
          <cell r="A724">
            <v>1818</v>
          </cell>
          <cell r="B724">
            <v>63</v>
          </cell>
          <cell r="C724" t="str">
            <v>NSW</v>
          </cell>
        </row>
        <row r="725">
          <cell r="A725">
            <v>1819</v>
          </cell>
          <cell r="B725">
            <v>63</v>
          </cell>
          <cell r="C725" t="str">
            <v>NSW</v>
          </cell>
        </row>
        <row r="726">
          <cell r="A726">
            <v>1820</v>
          </cell>
          <cell r="B726">
            <v>63</v>
          </cell>
          <cell r="C726" t="str">
            <v>NSW</v>
          </cell>
        </row>
        <row r="727">
          <cell r="A727">
            <v>1821</v>
          </cell>
          <cell r="B727">
            <v>63</v>
          </cell>
          <cell r="C727" t="str">
            <v>NSW</v>
          </cell>
        </row>
        <row r="728">
          <cell r="A728">
            <v>1822</v>
          </cell>
          <cell r="B728">
            <v>63</v>
          </cell>
          <cell r="C728" t="str">
            <v>NSW</v>
          </cell>
        </row>
        <row r="729">
          <cell r="A729">
            <v>1823</v>
          </cell>
          <cell r="B729">
            <v>63</v>
          </cell>
          <cell r="C729" t="str">
            <v>NSW</v>
          </cell>
        </row>
        <row r="730">
          <cell r="A730">
            <v>1824</v>
          </cell>
          <cell r="B730">
            <v>63</v>
          </cell>
          <cell r="C730" t="str">
            <v>NSW</v>
          </cell>
        </row>
        <row r="731">
          <cell r="A731">
            <v>1825</v>
          </cell>
          <cell r="B731">
            <v>63</v>
          </cell>
          <cell r="C731" t="str">
            <v>NSW</v>
          </cell>
        </row>
        <row r="732">
          <cell r="A732">
            <v>1826</v>
          </cell>
          <cell r="B732">
            <v>63</v>
          </cell>
          <cell r="C732" t="str">
            <v>NSW</v>
          </cell>
        </row>
        <row r="733">
          <cell r="A733">
            <v>1827</v>
          </cell>
          <cell r="B733">
            <v>63</v>
          </cell>
          <cell r="C733" t="str">
            <v>NSW</v>
          </cell>
        </row>
        <row r="734">
          <cell r="A734">
            <v>1828</v>
          </cell>
          <cell r="B734">
            <v>63</v>
          </cell>
          <cell r="C734" t="str">
            <v>NSW</v>
          </cell>
        </row>
        <row r="735">
          <cell r="A735">
            <v>1829</v>
          </cell>
          <cell r="B735">
            <v>63</v>
          </cell>
          <cell r="C735" t="str">
            <v>NSW</v>
          </cell>
        </row>
        <row r="736">
          <cell r="A736">
            <v>1830</v>
          </cell>
          <cell r="B736">
            <v>63</v>
          </cell>
          <cell r="C736" t="str">
            <v>NSW</v>
          </cell>
        </row>
        <row r="737">
          <cell r="A737">
            <v>1831</v>
          </cell>
          <cell r="B737">
            <v>63</v>
          </cell>
          <cell r="C737" t="str">
            <v>NSW</v>
          </cell>
        </row>
        <row r="738">
          <cell r="A738">
            <v>1832</v>
          </cell>
          <cell r="B738">
            <v>63</v>
          </cell>
          <cell r="C738" t="str">
            <v>NSW</v>
          </cell>
        </row>
        <row r="739">
          <cell r="A739">
            <v>1833</v>
          </cell>
          <cell r="B739">
            <v>63</v>
          </cell>
          <cell r="C739" t="str">
            <v>NSW</v>
          </cell>
        </row>
        <row r="740">
          <cell r="A740">
            <v>1834</v>
          </cell>
          <cell r="B740">
            <v>63</v>
          </cell>
          <cell r="C740" t="str">
            <v>NSW</v>
          </cell>
        </row>
        <row r="741">
          <cell r="A741">
            <v>1835</v>
          </cell>
          <cell r="B741">
            <v>63</v>
          </cell>
          <cell r="C741" t="str">
            <v>NSW</v>
          </cell>
        </row>
        <row r="742">
          <cell r="A742">
            <v>1836</v>
          </cell>
          <cell r="B742">
            <v>63</v>
          </cell>
          <cell r="C742" t="str">
            <v>NSW</v>
          </cell>
        </row>
        <row r="743">
          <cell r="A743">
            <v>1837</v>
          </cell>
          <cell r="B743">
            <v>63</v>
          </cell>
          <cell r="C743" t="str">
            <v>NSW</v>
          </cell>
        </row>
        <row r="744">
          <cell r="A744">
            <v>1838</v>
          </cell>
          <cell r="B744">
            <v>63</v>
          </cell>
          <cell r="C744" t="str">
            <v>NSW</v>
          </cell>
        </row>
        <row r="745">
          <cell r="A745">
            <v>1839</v>
          </cell>
          <cell r="B745">
            <v>63</v>
          </cell>
          <cell r="C745" t="str">
            <v>NSW</v>
          </cell>
        </row>
        <row r="746">
          <cell r="A746">
            <v>1842</v>
          </cell>
          <cell r="B746">
            <v>63</v>
          </cell>
          <cell r="C746" t="str">
            <v>NSW</v>
          </cell>
        </row>
        <row r="747">
          <cell r="A747">
            <v>1843</v>
          </cell>
          <cell r="B747">
            <v>63</v>
          </cell>
          <cell r="C747" t="str">
            <v>NSW</v>
          </cell>
        </row>
        <row r="748">
          <cell r="A748">
            <v>1844</v>
          </cell>
          <cell r="B748">
            <v>63</v>
          </cell>
          <cell r="C748" t="str">
            <v>NSW</v>
          </cell>
        </row>
        <row r="749">
          <cell r="A749">
            <v>1845</v>
          </cell>
          <cell r="B749">
            <v>63</v>
          </cell>
          <cell r="C749" t="str">
            <v>NSW</v>
          </cell>
        </row>
        <row r="750">
          <cell r="A750">
            <v>1846</v>
          </cell>
          <cell r="B750">
            <v>63</v>
          </cell>
          <cell r="C750" t="str">
            <v>NSW</v>
          </cell>
        </row>
        <row r="751">
          <cell r="A751">
            <v>1847</v>
          </cell>
          <cell r="B751">
            <v>63</v>
          </cell>
          <cell r="C751" t="str">
            <v>NSW</v>
          </cell>
        </row>
        <row r="752">
          <cell r="A752">
            <v>1848</v>
          </cell>
          <cell r="B752">
            <v>63</v>
          </cell>
          <cell r="C752" t="str">
            <v>NSW</v>
          </cell>
        </row>
        <row r="753">
          <cell r="A753">
            <v>1849</v>
          </cell>
          <cell r="B753">
            <v>63</v>
          </cell>
          <cell r="C753" t="str">
            <v>NSW</v>
          </cell>
        </row>
        <row r="754">
          <cell r="A754">
            <v>1850</v>
          </cell>
          <cell r="B754">
            <v>63</v>
          </cell>
          <cell r="C754" t="str">
            <v>NSW</v>
          </cell>
        </row>
        <row r="755">
          <cell r="A755">
            <v>1851</v>
          </cell>
          <cell r="B755">
            <v>63</v>
          </cell>
          <cell r="C755" t="str">
            <v>NSW</v>
          </cell>
        </row>
        <row r="756">
          <cell r="A756">
            <v>1852</v>
          </cell>
          <cell r="B756">
            <v>63</v>
          </cell>
          <cell r="C756" t="str">
            <v>NSW</v>
          </cell>
        </row>
        <row r="757">
          <cell r="A757">
            <v>1853</v>
          </cell>
          <cell r="B757">
            <v>63</v>
          </cell>
          <cell r="C757" t="str">
            <v>NSW</v>
          </cell>
        </row>
        <row r="758">
          <cell r="A758">
            <v>1854</v>
          </cell>
          <cell r="B758">
            <v>63</v>
          </cell>
          <cell r="C758" t="str">
            <v>NSW</v>
          </cell>
        </row>
        <row r="759">
          <cell r="A759">
            <v>1855</v>
          </cell>
          <cell r="B759">
            <v>63</v>
          </cell>
          <cell r="C759" t="str">
            <v>NSW</v>
          </cell>
        </row>
        <row r="760">
          <cell r="A760">
            <v>1856</v>
          </cell>
          <cell r="B760">
            <v>63</v>
          </cell>
          <cell r="C760" t="str">
            <v>NSW</v>
          </cell>
        </row>
        <row r="761">
          <cell r="A761">
            <v>1857</v>
          </cell>
          <cell r="B761">
            <v>63</v>
          </cell>
          <cell r="C761" t="str">
            <v>NSW</v>
          </cell>
        </row>
        <row r="762">
          <cell r="A762">
            <v>1858</v>
          </cell>
          <cell r="B762">
            <v>63</v>
          </cell>
          <cell r="C762" t="str">
            <v>NSW</v>
          </cell>
        </row>
        <row r="763">
          <cell r="A763">
            <v>1859</v>
          </cell>
          <cell r="B763">
            <v>63</v>
          </cell>
          <cell r="C763" t="str">
            <v>NSW</v>
          </cell>
        </row>
        <row r="764">
          <cell r="A764">
            <v>1860</v>
          </cell>
          <cell r="B764">
            <v>63</v>
          </cell>
          <cell r="C764" t="str">
            <v>NSW</v>
          </cell>
        </row>
        <row r="765">
          <cell r="A765">
            <v>1861</v>
          </cell>
          <cell r="B765">
            <v>63</v>
          </cell>
          <cell r="C765" t="str">
            <v>NSW</v>
          </cell>
        </row>
        <row r="766">
          <cell r="A766">
            <v>1862</v>
          </cell>
          <cell r="B766">
            <v>63</v>
          </cell>
          <cell r="C766" t="str">
            <v>NSW</v>
          </cell>
        </row>
        <row r="767">
          <cell r="A767">
            <v>1863</v>
          </cell>
          <cell r="B767">
            <v>63</v>
          </cell>
          <cell r="C767" t="str">
            <v>NSW</v>
          </cell>
        </row>
        <row r="768">
          <cell r="A768">
            <v>1864</v>
          </cell>
          <cell r="B768">
            <v>63</v>
          </cell>
          <cell r="C768" t="str">
            <v>NSW</v>
          </cell>
        </row>
        <row r="769">
          <cell r="A769">
            <v>1867</v>
          </cell>
          <cell r="B769">
            <v>63</v>
          </cell>
          <cell r="C769" t="str">
            <v>NSW</v>
          </cell>
        </row>
        <row r="770">
          <cell r="A770">
            <v>1868</v>
          </cell>
          <cell r="B770">
            <v>63</v>
          </cell>
          <cell r="C770" t="str">
            <v>NSW</v>
          </cell>
        </row>
        <row r="771">
          <cell r="A771">
            <v>1869</v>
          </cell>
          <cell r="B771">
            <v>63</v>
          </cell>
          <cell r="C771" t="str">
            <v>NSW</v>
          </cell>
        </row>
        <row r="772">
          <cell r="A772">
            <v>1870</v>
          </cell>
          <cell r="B772">
            <v>63</v>
          </cell>
          <cell r="C772" t="str">
            <v>NSW</v>
          </cell>
        </row>
        <row r="773">
          <cell r="A773">
            <v>1871</v>
          </cell>
          <cell r="B773">
            <v>63</v>
          </cell>
          <cell r="C773" t="str">
            <v>NSW</v>
          </cell>
        </row>
        <row r="774">
          <cell r="A774">
            <v>1872</v>
          </cell>
          <cell r="B774">
            <v>63</v>
          </cell>
          <cell r="C774" t="str">
            <v>NSW</v>
          </cell>
        </row>
        <row r="775">
          <cell r="A775">
            <v>1873</v>
          </cell>
          <cell r="B775">
            <v>63</v>
          </cell>
          <cell r="C775" t="str">
            <v>NSW</v>
          </cell>
        </row>
        <row r="776">
          <cell r="A776">
            <v>1874</v>
          </cell>
          <cell r="B776">
            <v>63</v>
          </cell>
          <cell r="C776" t="str">
            <v>NSW</v>
          </cell>
        </row>
        <row r="777">
          <cell r="A777">
            <v>1875</v>
          </cell>
          <cell r="B777">
            <v>63</v>
          </cell>
          <cell r="C777" t="str">
            <v>NSW</v>
          </cell>
        </row>
        <row r="778">
          <cell r="A778">
            <v>1876</v>
          </cell>
          <cell r="B778">
            <v>63</v>
          </cell>
          <cell r="C778" t="str">
            <v>NSW</v>
          </cell>
        </row>
        <row r="779">
          <cell r="A779">
            <v>1877</v>
          </cell>
          <cell r="B779">
            <v>63</v>
          </cell>
          <cell r="C779" t="str">
            <v>NSW</v>
          </cell>
        </row>
        <row r="780">
          <cell r="A780">
            <v>1878</v>
          </cell>
          <cell r="B780">
            <v>63</v>
          </cell>
          <cell r="C780" t="str">
            <v>NSW</v>
          </cell>
        </row>
        <row r="781">
          <cell r="A781">
            <v>1879</v>
          </cell>
          <cell r="B781">
            <v>63</v>
          </cell>
          <cell r="C781" t="str">
            <v>NSW</v>
          </cell>
        </row>
        <row r="782">
          <cell r="A782">
            <v>1880</v>
          </cell>
          <cell r="B782">
            <v>63</v>
          </cell>
          <cell r="C782" t="str">
            <v>NSW</v>
          </cell>
        </row>
        <row r="783">
          <cell r="A783">
            <v>1881</v>
          </cell>
          <cell r="B783">
            <v>63</v>
          </cell>
          <cell r="C783" t="str">
            <v>NSW</v>
          </cell>
        </row>
        <row r="784">
          <cell r="A784">
            <v>1882</v>
          </cell>
          <cell r="B784">
            <v>63</v>
          </cell>
          <cell r="C784" t="str">
            <v>NSW</v>
          </cell>
        </row>
        <row r="785">
          <cell r="A785">
            <v>1883</v>
          </cell>
          <cell r="B785">
            <v>63</v>
          </cell>
          <cell r="C785" t="str">
            <v>NSW</v>
          </cell>
        </row>
        <row r="786">
          <cell r="A786">
            <v>1884</v>
          </cell>
          <cell r="B786">
            <v>63</v>
          </cell>
          <cell r="C786" t="str">
            <v>NSW</v>
          </cell>
        </row>
        <row r="787">
          <cell r="A787">
            <v>1885</v>
          </cell>
          <cell r="B787">
            <v>63</v>
          </cell>
          <cell r="C787" t="str">
            <v>NSW</v>
          </cell>
        </row>
        <row r="788">
          <cell r="A788">
            <v>1886</v>
          </cell>
          <cell r="B788">
            <v>63</v>
          </cell>
          <cell r="C788" t="str">
            <v>NSW</v>
          </cell>
        </row>
        <row r="789">
          <cell r="A789">
            <v>1887</v>
          </cell>
          <cell r="B789">
            <v>63</v>
          </cell>
          <cell r="C789" t="str">
            <v>NSW</v>
          </cell>
        </row>
        <row r="790">
          <cell r="A790">
            <v>1888</v>
          </cell>
          <cell r="B790">
            <v>63</v>
          </cell>
          <cell r="C790" t="str">
            <v>NSW</v>
          </cell>
        </row>
        <row r="791">
          <cell r="A791">
            <v>1890</v>
          </cell>
          <cell r="B791">
            <v>63</v>
          </cell>
          <cell r="C791" t="str">
            <v>NSW</v>
          </cell>
        </row>
        <row r="792">
          <cell r="A792">
            <v>1891</v>
          </cell>
          <cell r="B792">
            <v>63</v>
          </cell>
          <cell r="C792" t="str">
            <v>NSW</v>
          </cell>
        </row>
        <row r="793">
          <cell r="A793">
            <v>1894</v>
          </cell>
          <cell r="B793">
            <v>63</v>
          </cell>
          <cell r="C793" t="str">
            <v>NSW</v>
          </cell>
        </row>
        <row r="794">
          <cell r="A794">
            <v>1895</v>
          </cell>
          <cell r="B794">
            <v>63</v>
          </cell>
          <cell r="C794" t="str">
            <v>NSW</v>
          </cell>
        </row>
        <row r="795">
          <cell r="A795">
            <v>1896</v>
          </cell>
          <cell r="B795">
            <v>63</v>
          </cell>
          <cell r="C795" t="str">
            <v>NSW</v>
          </cell>
        </row>
        <row r="796">
          <cell r="A796">
            <v>1897</v>
          </cell>
          <cell r="B796">
            <v>63</v>
          </cell>
          <cell r="C796" t="str">
            <v>NSW</v>
          </cell>
        </row>
        <row r="797">
          <cell r="A797">
            <v>1898</v>
          </cell>
          <cell r="B797">
            <v>63</v>
          </cell>
          <cell r="C797" t="str">
            <v>NSW</v>
          </cell>
        </row>
        <row r="798">
          <cell r="A798">
            <v>1900</v>
          </cell>
          <cell r="B798">
            <v>63</v>
          </cell>
          <cell r="C798" t="str">
            <v>NSW</v>
          </cell>
        </row>
        <row r="799">
          <cell r="A799">
            <v>1902</v>
          </cell>
          <cell r="B799">
            <v>63</v>
          </cell>
          <cell r="C799" t="str">
            <v>NSW</v>
          </cell>
        </row>
        <row r="800">
          <cell r="A800">
            <v>1903</v>
          </cell>
          <cell r="B800">
            <v>63</v>
          </cell>
          <cell r="C800" t="str">
            <v>NSW</v>
          </cell>
        </row>
        <row r="801">
          <cell r="A801">
            <v>1920</v>
          </cell>
          <cell r="B801">
            <v>63</v>
          </cell>
          <cell r="C801" t="str">
            <v>NSW</v>
          </cell>
        </row>
        <row r="802">
          <cell r="A802">
            <v>2000</v>
          </cell>
          <cell r="B802">
            <v>63</v>
          </cell>
          <cell r="C802" t="str">
            <v>NSW</v>
          </cell>
        </row>
        <row r="803">
          <cell r="A803">
            <v>2001</v>
          </cell>
          <cell r="B803">
            <v>63</v>
          </cell>
          <cell r="C803" t="str">
            <v>NSW</v>
          </cell>
        </row>
        <row r="804">
          <cell r="A804">
            <v>2004</v>
          </cell>
          <cell r="B804">
            <v>63</v>
          </cell>
          <cell r="C804" t="str">
            <v>NSW</v>
          </cell>
        </row>
        <row r="805">
          <cell r="A805">
            <v>2005</v>
          </cell>
          <cell r="B805">
            <v>63</v>
          </cell>
          <cell r="C805" t="str">
            <v>NSW</v>
          </cell>
        </row>
        <row r="806">
          <cell r="A806">
            <v>2006</v>
          </cell>
          <cell r="B806">
            <v>63</v>
          </cell>
          <cell r="C806" t="str">
            <v>NSW</v>
          </cell>
        </row>
        <row r="807">
          <cell r="A807">
            <v>2007</v>
          </cell>
          <cell r="B807">
            <v>63</v>
          </cell>
          <cell r="C807" t="str">
            <v>NSW</v>
          </cell>
        </row>
        <row r="808">
          <cell r="A808">
            <v>2008</v>
          </cell>
          <cell r="B808">
            <v>63</v>
          </cell>
          <cell r="C808" t="str">
            <v>NSW</v>
          </cell>
        </row>
        <row r="809">
          <cell r="A809">
            <v>2009</v>
          </cell>
          <cell r="B809">
            <v>63</v>
          </cell>
          <cell r="C809" t="str">
            <v>NSW</v>
          </cell>
        </row>
        <row r="810">
          <cell r="A810">
            <v>2010</v>
          </cell>
          <cell r="B810">
            <v>63</v>
          </cell>
          <cell r="C810" t="str">
            <v>NSW</v>
          </cell>
        </row>
        <row r="811">
          <cell r="A811">
            <v>2011</v>
          </cell>
          <cell r="B811">
            <v>63</v>
          </cell>
          <cell r="C811" t="str">
            <v>NSW</v>
          </cell>
        </row>
        <row r="812">
          <cell r="A812">
            <v>2012</v>
          </cell>
          <cell r="B812">
            <v>63</v>
          </cell>
          <cell r="C812" t="str">
            <v>NSW</v>
          </cell>
        </row>
        <row r="813">
          <cell r="A813">
            <v>2013</v>
          </cell>
          <cell r="B813">
            <v>63</v>
          </cell>
          <cell r="C813" t="str">
            <v>NSW</v>
          </cell>
        </row>
        <row r="814">
          <cell r="A814">
            <v>2014</v>
          </cell>
          <cell r="B814">
            <v>63</v>
          </cell>
          <cell r="C814" t="str">
            <v>NSW</v>
          </cell>
        </row>
        <row r="815">
          <cell r="A815">
            <v>2015</v>
          </cell>
          <cell r="B815">
            <v>63</v>
          </cell>
          <cell r="C815" t="str">
            <v>NSW</v>
          </cell>
        </row>
        <row r="816">
          <cell r="A816">
            <v>2016</v>
          </cell>
          <cell r="B816">
            <v>63</v>
          </cell>
          <cell r="C816" t="str">
            <v>NSW</v>
          </cell>
        </row>
        <row r="817">
          <cell r="A817">
            <v>2017</v>
          </cell>
          <cell r="B817">
            <v>63</v>
          </cell>
          <cell r="C817" t="str">
            <v>NSW</v>
          </cell>
        </row>
        <row r="818">
          <cell r="A818">
            <v>2018</v>
          </cell>
          <cell r="B818">
            <v>63</v>
          </cell>
          <cell r="C818" t="str">
            <v>NSW</v>
          </cell>
        </row>
        <row r="819">
          <cell r="A819">
            <v>2019</v>
          </cell>
          <cell r="B819">
            <v>63</v>
          </cell>
          <cell r="C819" t="str">
            <v>NSW</v>
          </cell>
        </row>
        <row r="820">
          <cell r="A820">
            <v>2020</v>
          </cell>
          <cell r="B820">
            <v>63</v>
          </cell>
          <cell r="C820" t="str">
            <v>NSW</v>
          </cell>
        </row>
        <row r="821">
          <cell r="A821">
            <v>2021</v>
          </cell>
          <cell r="B821">
            <v>63</v>
          </cell>
          <cell r="C821" t="str">
            <v>NSW</v>
          </cell>
        </row>
        <row r="822">
          <cell r="A822">
            <v>2022</v>
          </cell>
          <cell r="B822">
            <v>63</v>
          </cell>
          <cell r="C822" t="str">
            <v>NSW</v>
          </cell>
        </row>
        <row r="823">
          <cell r="A823">
            <v>2023</v>
          </cell>
          <cell r="B823">
            <v>63</v>
          </cell>
          <cell r="C823" t="str">
            <v>NSW</v>
          </cell>
        </row>
        <row r="824">
          <cell r="A824">
            <v>2024</v>
          </cell>
          <cell r="B824">
            <v>63</v>
          </cell>
          <cell r="C824" t="str">
            <v>NSW</v>
          </cell>
        </row>
        <row r="825">
          <cell r="A825">
            <v>2025</v>
          </cell>
          <cell r="B825">
            <v>63</v>
          </cell>
          <cell r="C825" t="str">
            <v>NSW</v>
          </cell>
        </row>
        <row r="826">
          <cell r="A826">
            <v>2026</v>
          </cell>
          <cell r="B826">
            <v>63</v>
          </cell>
          <cell r="C826" t="str">
            <v>NSW</v>
          </cell>
        </row>
        <row r="827">
          <cell r="A827">
            <v>2027</v>
          </cell>
          <cell r="B827">
            <v>63</v>
          </cell>
          <cell r="C827" t="str">
            <v>NSW</v>
          </cell>
        </row>
        <row r="828">
          <cell r="A828">
            <v>2028</v>
          </cell>
          <cell r="B828">
            <v>63</v>
          </cell>
          <cell r="C828" t="str">
            <v>NSW</v>
          </cell>
        </row>
        <row r="829">
          <cell r="A829">
            <v>2029</v>
          </cell>
          <cell r="B829">
            <v>63</v>
          </cell>
          <cell r="C829" t="str">
            <v>NSW</v>
          </cell>
        </row>
        <row r="830">
          <cell r="A830">
            <v>2030</v>
          </cell>
          <cell r="B830">
            <v>63</v>
          </cell>
          <cell r="C830" t="str">
            <v>NSW</v>
          </cell>
        </row>
        <row r="831">
          <cell r="A831">
            <v>2031</v>
          </cell>
          <cell r="B831">
            <v>63</v>
          </cell>
          <cell r="C831" t="str">
            <v>NSW</v>
          </cell>
        </row>
        <row r="832">
          <cell r="A832">
            <v>2032</v>
          </cell>
          <cell r="B832">
            <v>63</v>
          </cell>
          <cell r="C832" t="str">
            <v>NSW</v>
          </cell>
        </row>
        <row r="833">
          <cell r="A833">
            <v>2033</v>
          </cell>
          <cell r="B833">
            <v>63</v>
          </cell>
          <cell r="C833" t="str">
            <v>NSW</v>
          </cell>
        </row>
        <row r="834">
          <cell r="A834">
            <v>2034</v>
          </cell>
          <cell r="B834">
            <v>63</v>
          </cell>
          <cell r="C834" t="str">
            <v>NSW</v>
          </cell>
        </row>
        <row r="835">
          <cell r="A835">
            <v>2035</v>
          </cell>
          <cell r="B835">
            <v>63</v>
          </cell>
          <cell r="C835" t="str">
            <v>NSW</v>
          </cell>
        </row>
        <row r="836">
          <cell r="A836">
            <v>2036</v>
          </cell>
          <cell r="B836">
            <v>63</v>
          </cell>
          <cell r="C836" t="str">
            <v>NSW</v>
          </cell>
        </row>
        <row r="837">
          <cell r="A837">
            <v>2037</v>
          </cell>
          <cell r="B837">
            <v>63</v>
          </cell>
          <cell r="C837" t="str">
            <v>NSW</v>
          </cell>
        </row>
        <row r="838">
          <cell r="A838">
            <v>2038</v>
          </cell>
          <cell r="B838">
            <v>63</v>
          </cell>
          <cell r="C838" t="str">
            <v>NSW</v>
          </cell>
        </row>
        <row r="839">
          <cell r="A839">
            <v>2039</v>
          </cell>
          <cell r="B839">
            <v>63</v>
          </cell>
          <cell r="C839" t="str">
            <v>NSW</v>
          </cell>
        </row>
        <row r="840">
          <cell r="A840">
            <v>2040</v>
          </cell>
          <cell r="B840">
            <v>63</v>
          </cell>
          <cell r="C840" t="str">
            <v>NSW</v>
          </cell>
        </row>
        <row r="841">
          <cell r="A841">
            <v>2041</v>
          </cell>
          <cell r="B841">
            <v>63</v>
          </cell>
          <cell r="C841" t="str">
            <v>NSW</v>
          </cell>
        </row>
        <row r="842">
          <cell r="A842">
            <v>2042</v>
          </cell>
          <cell r="B842">
            <v>63</v>
          </cell>
          <cell r="C842" t="str">
            <v>NSW</v>
          </cell>
        </row>
        <row r="843">
          <cell r="A843">
            <v>2043</v>
          </cell>
          <cell r="B843">
            <v>63</v>
          </cell>
          <cell r="C843" t="str">
            <v>NSW</v>
          </cell>
        </row>
        <row r="844">
          <cell r="A844">
            <v>2044</v>
          </cell>
          <cell r="B844">
            <v>63</v>
          </cell>
          <cell r="C844" t="str">
            <v>NSW</v>
          </cell>
        </row>
        <row r="845">
          <cell r="A845">
            <v>2045</v>
          </cell>
          <cell r="B845">
            <v>63</v>
          </cell>
          <cell r="C845" t="str">
            <v>NSW</v>
          </cell>
        </row>
        <row r="846">
          <cell r="A846">
            <v>2046</v>
          </cell>
          <cell r="B846">
            <v>63</v>
          </cell>
          <cell r="C846" t="str">
            <v>NSW</v>
          </cell>
        </row>
        <row r="847">
          <cell r="A847">
            <v>2047</v>
          </cell>
          <cell r="B847">
            <v>63</v>
          </cell>
          <cell r="C847" t="str">
            <v>NSW</v>
          </cell>
        </row>
        <row r="848">
          <cell r="A848">
            <v>2048</v>
          </cell>
          <cell r="B848">
            <v>63</v>
          </cell>
          <cell r="C848" t="str">
            <v>NSW</v>
          </cell>
        </row>
        <row r="849">
          <cell r="A849">
            <v>2049</v>
          </cell>
          <cell r="B849">
            <v>63</v>
          </cell>
          <cell r="C849" t="str">
            <v>NSW</v>
          </cell>
        </row>
        <row r="850">
          <cell r="A850">
            <v>2050</v>
          </cell>
          <cell r="B850">
            <v>63</v>
          </cell>
          <cell r="C850" t="str">
            <v>NSW</v>
          </cell>
        </row>
        <row r="851">
          <cell r="A851">
            <v>2051</v>
          </cell>
          <cell r="B851">
            <v>63</v>
          </cell>
          <cell r="C851" t="str">
            <v>NSW</v>
          </cell>
        </row>
        <row r="852">
          <cell r="A852">
            <v>2052</v>
          </cell>
          <cell r="B852">
            <v>63</v>
          </cell>
          <cell r="C852" t="str">
            <v>NSW</v>
          </cell>
        </row>
        <row r="853">
          <cell r="A853">
            <v>2055</v>
          </cell>
          <cell r="B853">
            <v>63</v>
          </cell>
          <cell r="C853" t="str">
            <v>NSW</v>
          </cell>
        </row>
        <row r="854">
          <cell r="A854">
            <v>2056</v>
          </cell>
          <cell r="B854">
            <v>63</v>
          </cell>
          <cell r="C854" t="str">
            <v>NSW</v>
          </cell>
        </row>
        <row r="855">
          <cell r="A855">
            <v>2057</v>
          </cell>
          <cell r="B855">
            <v>63</v>
          </cell>
          <cell r="C855" t="str">
            <v>NSW</v>
          </cell>
        </row>
        <row r="856">
          <cell r="A856">
            <v>2058</v>
          </cell>
          <cell r="B856">
            <v>63</v>
          </cell>
          <cell r="C856" t="str">
            <v>NSW</v>
          </cell>
        </row>
        <row r="857">
          <cell r="A857">
            <v>2059</v>
          </cell>
          <cell r="B857">
            <v>63</v>
          </cell>
          <cell r="C857" t="str">
            <v>NSW</v>
          </cell>
        </row>
        <row r="858">
          <cell r="A858">
            <v>2060</v>
          </cell>
          <cell r="B858">
            <v>63</v>
          </cell>
          <cell r="C858" t="str">
            <v>NSW</v>
          </cell>
        </row>
        <row r="859">
          <cell r="A859">
            <v>2061</v>
          </cell>
          <cell r="B859">
            <v>63</v>
          </cell>
          <cell r="C859" t="str">
            <v>NSW</v>
          </cell>
        </row>
        <row r="860">
          <cell r="A860">
            <v>2062</v>
          </cell>
          <cell r="B860">
            <v>63</v>
          </cell>
          <cell r="C860" t="str">
            <v>NSW</v>
          </cell>
        </row>
        <row r="861">
          <cell r="A861">
            <v>2063</v>
          </cell>
          <cell r="B861">
            <v>63</v>
          </cell>
          <cell r="C861" t="str">
            <v>NSW</v>
          </cell>
        </row>
        <row r="862">
          <cell r="A862">
            <v>2064</v>
          </cell>
          <cell r="B862">
            <v>63</v>
          </cell>
          <cell r="C862" t="str">
            <v>NSW</v>
          </cell>
        </row>
        <row r="863">
          <cell r="A863">
            <v>2065</v>
          </cell>
          <cell r="B863">
            <v>63</v>
          </cell>
          <cell r="C863" t="str">
            <v>NSW</v>
          </cell>
        </row>
        <row r="864">
          <cell r="A864">
            <v>2066</v>
          </cell>
          <cell r="B864">
            <v>63</v>
          </cell>
          <cell r="C864" t="str">
            <v>NSW</v>
          </cell>
        </row>
        <row r="865">
          <cell r="A865">
            <v>2067</v>
          </cell>
          <cell r="B865">
            <v>63</v>
          </cell>
          <cell r="C865" t="str">
            <v>NSW</v>
          </cell>
        </row>
        <row r="866">
          <cell r="A866">
            <v>2068</v>
          </cell>
          <cell r="B866">
            <v>63</v>
          </cell>
          <cell r="C866" t="str">
            <v>NSW</v>
          </cell>
        </row>
        <row r="867">
          <cell r="A867">
            <v>2069</v>
          </cell>
          <cell r="B867">
            <v>63</v>
          </cell>
          <cell r="C867" t="str">
            <v>NSW</v>
          </cell>
        </row>
        <row r="868">
          <cell r="A868">
            <v>2070</v>
          </cell>
          <cell r="B868">
            <v>63</v>
          </cell>
          <cell r="C868" t="str">
            <v>NSW</v>
          </cell>
        </row>
        <row r="869">
          <cell r="A869">
            <v>2071</v>
          </cell>
          <cell r="B869">
            <v>63</v>
          </cell>
          <cell r="C869" t="str">
            <v>NSW</v>
          </cell>
        </row>
        <row r="870">
          <cell r="A870">
            <v>2072</v>
          </cell>
          <cell r="B870">
            <v>63</v>
          </cell>
          <cell r="C870" t="str">
            <v>NSW</v>
          </cell>
        </row>
        <row r="871">
          <cell r="A871">
            <v>2073</v>
          </cell>
          <cell r="B871">
            <v>63</v>
          </cell>
          <cell r="C871" t="str">
            <v>NSW</v>
          </cell>
        </row>
        <row r="872">
          <cell r="A872">
            <v>2074</v>
          </cell>
          <cell r="B872">
            <v>63</v>
          </cell>
          <cell r="C872" t="str">
            <v>NSW</v>
          </cell>
        </row>
        <row r="873">
          <cell r="A873">
            <v>2075</v>
          </cell>
          <cell r="B873">
            <v>63</v>
          </cell>
          <cell r="C873" t="str">
            <v>NSW</v>
          </cell>
        </row>
        <row r="874">
          <cell r="A874">
            <v>2076</v>
          </cell>
          <cell r="B874">
            <v>63</v>
          </cell>
          <cell r="C874" t="str">
            <v>NSW</v>
          </cell>
        </row>
        <row r="875">
          <cell r="A875">
            <v>2077</v>
          </cell>
          <cell r="B875">
            <v>63</v>
          </cell>
          <cell r="C875" t="str">
            <v>NSW</v>
          </cell>
        </row>
        <row r="876">
          <cell r="A876">
            <v>2079</v>
          </cell>
          <cell r="B876">
            <v>63</v>
          </cell>
          <cell r="C876" t="str">
            <v>NSW</v>
          </cell>
        </row>
        <row r="877">
          <cell r="A877">
            <v>2080</v>
          </cell>
          <cell r="B877">
            <v>63</v>
          </cell>
          <cell r="C877" t="str">
            <v>NSW</v>
          </cell>
        </row>
        <row r="878">
          <cell r="A878">
            <v>2081</v>
          </cell>
          <cell r="B878">
            <v>63</v>
          </cell>
          <cell r="C878" t="str">
            <v>NSW</v>
          </cell>
        </row>
        <row r="879">
          <cell r="A879">
            <v>2082</v>
          </cell>
          <cell r="B879">
            <v>63</v>
          </cell>
          <cell r="C879" t="str">
            <v>NSW</v>
          </cell>
        </row>
        <row r="880">
          <cell r="A880">
            <v>2083</v>
          </cell>
          <cell r="B880">
            <v>63</v>
          </cell>
          <cell r="C880" t="str">
            <v>NSW</v>
          </cell>
        </row>
        <row r="881">
          <cell r="A881">
            <v>2084</v>
          </cell>
          <cell r="B881">
            <v>63</v>
          </cell>
          <cell r="C881" t="str">
            <v>NSW</v>
          </cell>
        </row>
        <row r="882">
          <cell r="A882">
            <v>2085</v>
          </cell>
          <cell r="B882">
            <v>63</v>
          </cell>
          <cell r="C882" t="str">
            <v>NSW</v>
          </cell>
        </row>
        <row r="883">
          <cell r="A883">
            <v>2086</v>
          </cell>
          <cell r="B883">
            <v>63</v>
          </cell>
          <cell r="C883" t="str">
            <v>NSW</v>
          </cell>
        </row>
        <row r="884">
          <cell r="A884">
            <v>2087</v>
          </cell>
          <cell r="B884">
            <v>63</v>
          </cell>
          <cell r="C884" t="str">
            <v>NSW</v>
          </cell>
        </row>
        <row r="885">
          <cell r="A885">
            <v>2088</v>
          </cell>
          <cell r="B885">
            <v>63</v>
          </cell>
          <cell r="C885" t="str">
            <v>NSW</v>
          </cell>
        </row>
        <row r="886">
          <cell r="A886">
            <v>2089</v>
          </cell>
          <cell r="B886">
            <v>63</v>
          </cell>
          <cell r="C886" t="str">
            <v>NSW</v>
          </cell>
        </row>
        <row r="887">
          <cell r="A887">
            <v>2090</v>
          </cell>
          <cell r="B887">
            <v>63</v>
          </cell>
          <cell r="C887" t="str">
            <v>NSW</v>
          </cell>
        </row>
        <row r="888">
          <cell r="A888">
            <v>2091</v>
          </cell>
          <cell r="B888">
            <v>63</v>
          </cell>
          <cell r="C888" t="str">
            <v>NSW</v>
          </cell>
        </row>
        <row r="889">
          <cell r="A889">
            <v>2092</v>
          </cell>
          <cell r="B889">
            <v>63</v>
          </cell>
          <cell r="C889" t="str">
            <v>NSW</v>
          </cell>
        </row>
        <row r="890">
          <cell r="A890">
            <v>2093</v>
          </cell>
          <cell r="B890">
            <v>63</v>
          </cell>
          <cell r="C890" t="str">
            <v>NSW</v>
          </cell>
        </row>
        <row r="891">
          <cell r="A891">
            <v>2094</v>
          </cell>
          <cell r="B891">
            <v>63</v>
          </cell>
          <cell r="C891" t="str">
            <v>NSW</v>
          </cell>
        </row>
        <row r="892">
          <cell r="A892">
            <v>2095</v>
          </cell>
          <cell r="B892">
            <v>63</v>
          </cell>
          <cell r="C892" t="str">
            <v>NSW</v>
          </cell>
        </row>
        <row r="893">
          <cell r="A893">
            <v>2096</v>
          </cell>
          <cell r="B893">
            <v>63</v>
          </cell>
          <cell r="C893" t="str">
            <v>NSW</v>
          </cell>
        </row>
        <row r="894">
          <cell r="A894">
            <v>2097</v>
          </cell>
          <cell r="B894">
            <v>63</v>
          </cell>
          <cell r="C894" t="str">
            <v>NSW</v>
          </cell>
        </row>
        <row r="895">
          <cell r="A895">
            <v>2099</v>
          </cell>
          <cell r="B895">
            <v>63</v>
          </cell>
          <cell r="C895" t="str">
            <v>NSW</v>
          </cell>
        </row>
        <row r="896">
          <cell r="A896">
            <v>2100</v>
          </cell>
          <cell r="B896">
            <v>63</v>
          </cell>
          <cell r="C896" t="str">
            <v>NSW</v>
          </cell>
        </row>
        <row r="897">
          <cell r="A897">
            <v>2101</v>
          </cell>
          <cell r="B897">
            <v>63</v>
          </cell>
          <cell r="C897" t="str">
            <v>NSW</v>
          </cell>
        </row>
        <row r="898">
          <cell r="A898">
            <v>2102</v>
          </cell>
          <cell r="B898">
            <v>63</v>
          </cell>
          <cell r="C898" t="str">
            <v>NSW</v>
          </cell>
        </row>
        <row r="899">
          <cell r="A899">
            <v>2103</v>
          </cell>
          <cell r="B899">
            <v>63</v>
          </cell>
          <cell r="C899" t="str">
            <v>NSW</v>
          </cell>
        </row>
        <row r="900">
          <cell r="A900">
            <v>2104</v>
          </cell>
          <cell r="B900">
            <v>63</v>
          </cell>
          <cell r="C900" t="str">
            <v>NSW</v>
          </cell>
        </row>
        <row r="901">
          <cell r="A901">
            <v>2105</v>
          </cell>
          <cell r="B901">
            <v>63</v>
          </cell>
          <cell r="C901" t="str">
            <v>NSW</v>
          </cell>
        </row>
        <row r="902">
          <cell r="A902">
            <v>2106</v>
          </cell>
          <cell r="B902">
            <v>63</v>
          </cell>
          <cell r="C902" t="str">
            <v>NSW</v>
          </cell>
        </row>
        <row r="903">
          <cell r="A903">
            <v>2107</v>
          </cell>
          <cell r="B903">
            <v>63</v>
          </cell>
          <cell r="C903" t="str">
            <v>NSW</v>
          </cell>
        </row>
        <row r="904">
          <cell r="A904">
            <v>2108</v>
          </cell>
          <cell r="B904">
            <v>63</v>
          </cell>
          <cell r="C904" t="str">
            <v>NSW</v>
          </cell>
        </row>
        <row r="905">
          <cell r="A905">
            <v>2109</v>
          </cell>
          <cell r="B905">
            <v>63</v>
          </cell>
          <cell r="C905" t="str">
            <v>NSW</v>
          </cell>
        </row>
        <row r="906">
          <cell r="A906">
            <v>2110</v>
          </cell>
          <cell r="B906">
            <v>63</v>
          </cell>
          <cell r="C906" t="str">
            <v>NSW</v>
          </cell>
        </row>
        <row r="907">
          <cell r="A907">
            <v>2111</v>
          </cell>
          <cell r="B907">
            <v>63</v>
          </cell>
          <cell r="C907" t="str">
            <v>NSW</v>
          </cell>
        </row>
        <row r="908">
          <cell r="A908">
            <v>2112</v>
          </cell>
          <cell r="B908">
            <v>63</v>
          </cell>
          <cell r="C908" t="str">
            <v>NSW</v>
          </cell>
        </row>
        <row r="909">
          <cell r="A909">
            <v>2113</v>
          </cell>
          <cell r="B909">
            <v>63</v>
          </cell>
          <cell r="C909" t="str">
            <v>NSW</v>
          </cell>
        </row>
        <row r="910">
          <cell r="A910">
            <v>2114</v>
          </cell>
          <cell r="B910">
            <v>63</v>
          </cell>
          <cell r="C910" t="str">
            <v>NSW</v>
          </cell>
        </row>
        <row r="911">
          <cell r="A911">
            <v>2115</v>
          </cell>
          <cell r="B911">
            <v>63</v>
          </cell>
          <cell r="C911" t="str">
            <v>NSW</v>
          </cell>
        </row>
        <row r="912">
          <cell r="A912">
            <v>2116</v>
          </cell>
          <cell r="B912">
            <v>63</v>
          </cell>
          <cell r="C912" t="str">
            <v>NSW</v>
          </cell>
        </row>
        <row r="913">
          <cell r="A913">
            <v>2117</v>
          </cell>
          <cell r="B913">
            <v>63</v>
          </cell>
          <cell r="C913" t="str">
            <v>NSW</v>
          </cell>
        </row>
        <row r="914">
          <cell r="A914">
            <v>2118</v>
          </cell>
          <cell r="B914">
            <v>63</v>
          </cell>
          <cell r="C914" t="str">
            <v>NSW</v>
          </cell>
        </row>
        <row r="915">
          <cell r="A915">
            <v>2119</v>
          </cell>
          <cell r="B915">
            <v>63</v>
          </cell>
          <cell r="C915" t="str">
            <v>NSW</v>
          </cell>
        </row>
        <row r="916">
          <cell r="A916">
            <v>2120</v>
          </cell>
          <cell r="B916">
            <v>63</v>
          </cell>
          <cell r="C916" t="str">
            <v>NSW</v>
          </cell>
        </row>
        <row r="917">
          <cell r="A917">
            <v>2121</v>
          </cell>
          <cell r="B917">
            <v>63</v>
          </cell>
          <cell r="C917" t="str">
            <v>NSW</v>
          </cell>
        </row>
        <row r="918">
          <cell r="A918">
            <v>2122</v>
          </cell>
          <cell r="B918">
            <v>63</v>
          </cell>
          <cell r="C918" t="str">
            <v>NSW</v>
          </cell>
        </row>
        <row r="919">
          <cell r="A919">
            <v>2123</v>
          </cell>
          <cell r="B919">
            <v>63</v>
          </cell>
          <cell r="C919" t="str">
            <v>NSW</v>
          </cell>
        </row>
        <row r="920">
          <cell r="A920">
            <v>2124</v>
          </cell>
          <cell r="B920">
            <v>63</v>
          </cell>
          <cell r="C920" t="str">
            <v>NSW</v>
          </cell>
        </row>
        <row r="921">
          <cell r="A921">
            <v>2125</v>
          </cell>
          <cell r="B921">
            <v>63</v>
          </cell>
          <cell r="C921" t="str">
            <v>NSW</v>
          </cell>
        </row>
        <row r="922">
          <cell r="A922">
            <v>2126</v>
          </cell>
          <cell r="B922">
            <v>63</v>
          </cell>
          <cell r="C922" t="str">
            <v>NSW</v>
          </cell>
        </row>
        <row r="923">
          <cell r="A923">
            <v>2127</v>
          </cell>
          <cell r="B923">
            <v>63</v>
          </cell>
          <cell r="C923" t="str">
            <v>NSW</v>
          </cell>
        </row>
        <row r="924">
          <cell r="A924">
            <v>2128</v>
          </cell>
          <cell r="B924">
            <v>63</v>
          </cell>
          <cell r="C924" t="str">
            <v>NSW</v>
          </cell>
        </row>
        <row r="925">
          <cell r="A925">
            <v>2129</v>
          </cell>
          <cell r="B925">
            <v>63</v>
          </cell>
          <cell r="C925" t="str">
            <v>NSW</v>
          </cell>
        </row>
        <row r="926">
          <cell r="A926">
            <v>2130</v>
          </cell>
          <cell r="B926">
            <v>63</v>
          </cell>
          <cell r="C926" t="str">
            <v>NSW</v>
          </cell>
        </row>
        <row r="927">
          <cell r="A927">
            <v>2131</v>
          </cell>
          <cell r="B927">
            <v>63</v>
          </cell>
          <cell r="C927" t="str">
            <v>NSW</v>
          </cell>
        </row>
        <row r="928">
          <cell r="A928">
            <v>2132</v>
          </cell>
          <cell r="B928">
            <v>63</v>
          </cell>
          <cell r="C928" t="str">
            <v>NSW</v>
          </cell>
        </row>
        <row r="929">
          <cell r="A929">
            <v>2133</v>
          </cell>
          <cell r="B929">
            <v>63</v>
          </cell>
          <cell r="C929" t="str">
            <v>NSW</v>
          </cell>
        </row>
        <row r="930">
          <cell r="A930">
            <v>2134</v>
          </cell>
          <cell r="B930">
            <v>63</v>
          </cell>
          <cell r="C930" t="str">
            <v>NSW</v>
          </cell>
        </row>
        <row r="931">
          <cell r="A931">
            <v>2135</v>
          </cell>
          <cell r="B931">
            <v>63</v>
          </cell>
          <cell r="C931" t="str">
            <v>NSW</v>
          </cell>
        </row>
        <row r="932">
          <cell r="A932">
            <v>2136</v>
          </cell>
          <cell r="B932">
            <v>63</v>
          </cell>
          <cell r="C932" t="str">
            <v>NSW</v>
          </cell>
        </row>
        <row r="933">
          <cell r="A933">
            <v>2137</v>
          </cell>
          <cell r="B933">
            <v>63</v>
          </cell>
          <cell r="C933" t="str">
            <v>NSW</v>
          </cell>
        </row>
        <row r="934">
          <cell r="A934">
            <v>2138</v>
          </cell>
          <cell r="B934">
            <v>63</v>
          </cell>
          <cell r="C934" t="str">
            <v>NSW</v>
          </cell>
        </row>
        <row r="935">
          <cell r="A935">
            <v>2139</v>
          </cell>
          <cell r="B935">
            <v>63</v>
          </cell>
          <cell r="C935" t="str">
            <v>NSW</v>
          </cell>
        </row>
        <row r="936">
          <cell r="A936">
            <v>2140</v>
          </cell>
          <cell r="B936">
            <v>63</v>
          </cell>
          <cell r="C936" t="str">
            <v>NSW</v>
          </cell>
        </row>
        <row r="937">
          <cell r="A937">
            <v>2141</v>
          </cell>
          <cell r="B937">
            <v>63</v>
          </cell>
          <cell r="C937" t="str">
            <v>NSW</v>
          </cell>
        </row>
        <row r="938">
          <cell r="A938">
            <v>2142</v>
          </cell>
          <cell r="B938">
            <v>63</v>
          </cell>
          <cell r="C938" t="str">
            <v>NSW</v>
          </cell>
        </row>
        <row r="939">
          <cell r="A939">
            <v>2143</v>
          </cell>
          <cell r="B939">
            <v>63</v>
          </cell>
          <cell r="C939" t="str">
            <v>NSW</v>
          </cell>
        </row>
        <row r="940">
          <cell r="A940">
            <v>2144</v>
          </cell>
          <cell r="B940">
            <v>63</v>
          </cell>
          <cell r="C940" t="str">
            <v>NSW</v>
          </cell>
        </row>
        <row r="941">
          <cell r="A941">
            <v>2145</v>
          </cell>
          <cell r="B941">
            <v>63</v>
          </cell>
          <cell r="C941" t="str">
            <v>NSW</v>
          </cell>
        </row>
        <row r="942">
          <cell r="A942">
            <v>2146</v>
          </cell>
          <cell r="B942">
            <v>63</v>
          </cell>
          <cell r="C942" t="str">
            <v>NSW</v>
          </cell>
        </row>
        <row r="943">
          <cell r="A943">
            <v>2147</v>
          </cell>
          <cell r="B943">
            <v>63</v>
          </cell>
          <cell r="C943" t="str">
            <v>NSW</v>
          </cell>
        </row>
        <row r="944">
          <cell r="A944">
            <v>2148</v>
          </cell>
          <cell r="B944">
            <v>63</v>
          </cell>
          <cell r="C944" t="str">
            <v>NSW</v>
          </cell>
        </row>
        <row r="945">
          <cell r="A945">
            <v>2150</v>
          </cell>
          <cell r="B945">
            <v>63</v>
          </cell>
          <cell r="C945" t="str">
            <v>NSW</v>
          </cell>
        </row>
        <row r="946">
          <cell r="A946">
            <v>2151</v>
          </cell>
          <cell r="B946">
            <v>63</v>
          </cell>
          <cell r="C946" t="str">
            <v>NSW</v>
          </cell>
        </row>
        <row r="947">
          <cell r="A947">
            <v>2152</v>
          </cell>
          <cell r="B947">
            <v>63</v>
          </cell>
          <cell r="C947" t="str">
            <v>NSW</v>
          </cell>
        </row>
        <row r="948">
          <cell r="A948">
            <v>2153</v>
          </cell>
          <cell r="B948">
            <v>63</v>
          </cell>
          <cell r="C948" t="str">
            <v>NSW</v>
          </cell>
        </row>
        <row r="949">
          <cell r="A949">
            <v>2154</v>
          </cell>
          <cell r="B949">
            <v>63</v>
          </cell>
          <cell r="C949" t="str">
            <v>NSW</v>
          </cell>
        </row>
        <row r="950">
          <cell r="A950">
            <v>2155</v>
          </cell>
          <cell r="B950">
            <v>63</v>
          </cell>
          <cell r="C950" t="str">
            <v>NSW</v>
          </cell>
        </row>
        <row r="951">
          <cell r="A951">
            <v>2156</v>
          </cell>
          <cell r="B951">
            <v>63</v>
          </cell>
          <cell r="C951" t="str">
            <v>NSW</v>
          </cell>
        </row>
        <row r="952">
          <cell r="A952">
            <v>2157</v>
          </cell>
          <cell r="B952">
            <v>63</v>
          </cell>
          <cell r="C952" t="str">
            <v>NSW</v>
          </cell>
        </row>
        <row r="953">
          <cell r="A953">
            <v>2158</v>
          </cell>
          <cell r="B953">
            <v>63</v>
          </cell>
          <cell r="C953" t="str">
            <v>NSW</v>
          </cell>
        </row>
        <row r="954">
          <cell r="A954">
            <v>2159</v>
          </cell>
          <cell r="B954">
            <v>63</v>
          </cell>
          <cell r="C954" t="str">
            <v>NSW</v>
          </cell>
        </row>
        <row r="955">
          <cell r="A955">
            <v>2160</v>
          </cell>
          <cell r="B955">
            <v>63</v>
          </cell>
          <cell r="C955" t="str">
            <v>NSW</v>
          </cell>
        </row>
        <row r="956">
          <cell r="A956">
            <v>2161</v>
          </cell>
          <cell r="B956">
            <v>63</v>
          </cell>
          <cell r="C956" t="str">
            <v>NSW</v>
          </cell>
        </row>
        <row r="957">
          <cell r="A957">
            <v>2162</v>
          </cell>
          <cell r="B957">
            <v>63</v>
          </cell>
          <cell r="C957" t="str">
            <v>NSW</v>
          </cell>
        </row>
        <row r="958">
          <cell r="A958">
            <v>2163</v>
          </cell>
          <cell r="B958">
            <v>63</v>
          </cell>
          <cell r="C958" t="str">
            <v>NSW</v>
          </cell>
        </row>
        <row r="959">
          <cell r="A959">
            <v>2164</v>
          </cell>
          <cell r="B959">
            <v>63</v>
          </cell>
          <cell r="C959" t="str">
            <v>NSW</v>
          </cell>
        </row>
        <row r="960">
          <cell r="A960">
            <v>2165</v>
          </cell>
          <cell r="B960">
            <v>63</v>
          </cell>
          <cell r="C960" t="str">
            <v>NSW</v>
          </cell>
        </row>
        <row r="961">
          <cell r="A961">
            <v>2166</v>
          </cell>
          <cell r="B961">
            <v>63</v>
          </cell>
          <cell r="C961" t="str">
            <v>NSW</v>
          </cell>
        </row>
        <row r="962">
          <cell r="A962">
            <v>2167</v>
          </cell>
          <cell r="B962">
            <v>63</v>
          </cell>
          <cell r="C962" t="str">
            <v>NSW</v>
          </cell>
        </row>
        <row r="963">
          <cell r="A963">
            <v>2168</v>
          </cell>
          <cell r="B963">
            <v>63</v>
          </cell>
          <cell r="C963" t="str">
            <v>NSW</v>
          </cell>
        </row>
        <row r="964">
          <cell r="A964">
            <v>2169</v>
          </cell>
          <cell r="B964">
            <v>63</v>
          </cell>
          <cell r="C964" t="str">
            <v>NSW</v>
          </cell>
        </row>
        <row r="965">
          <cell r="A965">
            <v>2170</v>
          </cell>
          <cell r="B965">
            <v>63</v>
          </cell>
          <cell r="C965" t="str">
            <v>NSW</v>
          </cell>
        </row>
        <row r="966">
          <cell r="A966">
            <v>2171</v>
          </cell>
          <cell r="B966">
            <v>63</v>
          </cell>
          <cell r="C966" t="str">
            <v>NSW</v>
          </cell>
        </row>
        <row r="967">
          <cell r="A967">
            <v>2173</v>
          </cell>
          <cell r="B967">
            <v>63</v>
          </cell>
          <cell r="C967" t="str">
            <v>NSW</v>
          </cell>
        </row>
        <row r="968">
          <cell r="A968">
            <v>2174</v>
          </cell>
          <cell r="B968">
            <v>63</v>
          </cell>
          <cell r="C968" t="str">
            <v>NSW</v>
          </cell>
        </row>
        <row r="969">
          <cell r="A969">
            <v>2176</v>
          </cell>
          <cell r="B969">
            <v>63</v>
          </cell>
          <cell r="C969" t="str">
            <v>NSW</v>
          </cell>
        </row>
        <row r="970">
          <cell r="A970">
            <v>2177</v>
          </cell>
          <cell r="B970">
            <v>63</v>
          </cell>
          <cell r="C970" t="str">
            <v>NSW</v>
          </cell>
        </row>
        <row r="971">
          <cell r="A971">
            <v>2190</v>
          </cell>
          <cell r="B971">
            <v>63</v>
          </cell>
          <cell r="C971" t="str">
            <v>NSW</v>
          </cell>
        </row>
        <row r="972">
          <cell r="A972">
            <v>2191</v>
          </cell>
          <cell r="B972">
            <v>63</v>
          </cell>
          <cell r="C972" t="str">
            <v>NSW</v>
          </cell>
        </row>
        <row r="973">
          <cell r="A973">
            <v>2192</v>
          </cell>
          <cell r="B973">
            <v>63</v>
          </cell>
          <cell r="C973" t="str">
            <v>NSW</v>
          </cell>
        </row>
        <row r="974">
          <cell r="A974">
            <v>2193</v>
          </cell>
          <cell r="B974">
            <v>63</v>
          </cell>
          <cell r="C974" t="str">
            <v>NSW</v>
          </cell>
        </row>
        <row r="975">
          <cell r="A975">
            <v>2194</v>
          </cell>
          <cell r="B975">
            <v>63</v>
          </cell>
          <cell r="C975" t="str">
            <v>NSW</v>
          </cell>
        </row>
        <row r="976">
          <cell r="A976">
            <v>2195</v>
          </cell>
          <cell r="B976">
            <v>63</v>
          </cell>
          <cell r="C976" t="str">
            <v>NSW</v>
          </cell>
        </row>
        <row r="977">
          <cell r="A977">
            <v>2196</v>
          </cell>
          <cell r="B977">
            <v>63</v>
          </cell>
          <cell r="C977" t="str">
            <v>NSW</v>
          </cell>
        </row>
        <row r="978">
          <cell r="A978">
            <v>2197</v>
          </cell>
          <cell r="B978">
            <v>63</v>
          </cell>
          <cell r="C978" t="str">
            <v>NSW</v>
          </cell>
        </row>
        <row r="979">
          <cell r="A979">
            <v>2198</v>
          </cell>
          <cell r="B979">
            <v>63</v>
          </cell>
          <cell r="C979" t="str">
            <v>NSW</v>
          </cell>
        </row>
        <row r="980">
          <cell r="A980">
            <v>2199</v>
          </cell>
          <cell r="B980">
            <v>63</v>
          </cell>
          <cell r="C980" t="str">
            <v>NSW</v>
          </cell>
        </row>
        <row r="981">
          <cell r="A981">
            <v>2200</v>
          </cell>
          <cell r="B981">
            <v>63</v>
          </cell>
          <cell r="C981" t="str">
            <v>NSW</v>
          </cell>
        </row>
        <row r="982">
          <cell r="A982">
            <v>2201</v>
          </cell>
          <cell r="B982">
            <v>63</v>
          </cell>
          <cell r="C982" t="str">
            <v>NSW</v>
          </cell>
        </row>
        <row r="983">
          <cell r="A983">
            <v>2202</v>
          </cell>
          <cell r="B983">
            <v>63</v>
          </cell>
          <cell r="C983" t="str">
            <v>NSW</v>
          </cell>
        </row>
        <row r="984">
          <cell r="A984">
            <v>2203</v>
          </cell>
          <cell r="B984">
            <v>63</v>
          </cell>
          <cell r="C984" t="str">
            <v>NSW</v>
          </cell>
        </row>
        <row r="985">
          <cell r="A985">
            <v>2204</v>
          </cell>
          <cell r="B985">
            <v>63</v>
          </cell>
          <cell r="C985" t="str">
            <v>NSW</v>
          </cell>
        </row>
        <row r="986">
          <cell r="A986">
            <v>2205</v>
          </cell>
          <cell r="B986">
            <v>63</v>
          </cell>
          <cell r="C986" t="str">
            <v>NSW</v>
          </cell>
        </row>
        <row r="987">
          <cell r="A987">
            <v>2206</v>
          </cell>
          <cell r="B987">
            <v>63</v>
          </cell>
          <cell r="C987" t="str">
            <v>NSW</v>
          </cell>
        </row>
        <row r="988">
          <cell r="A988">
            <v>2207</v>
          </cell>
          <cell r="B988">
            <v>63</v>
          </cell>
          <cell r="C988" t="str">
            <v>NSW</v>
          </cell>
        </row>
        <row r="989">
          <cell r="A989">
            <v>2208</v>
          </cell>
          <cell r="B989">
            <v>63</v>
          </cell>
          <cell r="C989" t="str">
            <v>NSW</v>
          </cell>
        </row>
        <row r="990">
          <cell r="A990">
            <v>2209</v>
          </cell>
          <cell r="B990">
            <v>63</v>
          </cell>
          <cell r="C990" t="str">
            <v>NSW</v>
          </cell>
        </row>
        <row r="991">
          <cell r="A991">
            <v>2210</v>
          </cell>
          <cell r="B991">
            <v>63</v>
          </cell>
          <cell r="C991" t="str">
            <v>NSW</v>
          </cell>
        </row>
        <row r="992">
          <cell r="A992">
            <v>2211</v>
          </cell>
          <cell r="B992">
            <v>63</v>
          </cell>
          <cell r="C992" t="str">
            <v>NSW</v>
          </cell>
        </row>
        <row r="993">
          <cell r="A993">
            <v>2212</v>
          </cell>
          <cell r="B993">
            <v>63</v>
          </cell>
          <cell r="C993" t="str">
            <v>NSW</v>
          </cell>
        </row>
        <row r="994">
          <cell r="A994">
            <v>2213</v>
          </cell>
          <cell r="B994">
            <v>63</v>
          </cell>
          <cell r="C994" t="str">
            <v>NSW</v>
          </cell>
        </row>
        <row r="995">
          <cell r="A995">
            <v>2214</v>
          </cell>
          <cell r="B995">
            <v>63</v>
          </cell>
          <cell r="C995" t="str">
            <v>NSW</v>
          </cell>
        </row>
        <row r="996">
          <cell r="A996">
            <v>2215</v>
          </cell>
          <cell r="B996">
            <v>63</v>
          </cell>
          <cell r="C996" t="str">
            <v>NSW</v>
          </cell>
        </row>
        <row r="997">
          <cell r="A997">
            <v>2216</v>
          </cell>
          <cell r="B997">
            <v>63</v>
          </cell>
          <cell r="C997" t="str">
            <v>NSW</v>
          </cell>
        </row>
        <row r="998">
          <cell r="A998">
            <v>2217</v>
          </cell>
          <cell r="B998">
            <v>63</v>
          </cell>
          <cell r="C998" t="str">
            <v>NSW</v>
          </cell>
        </row>
        <row r="999">
          <cell r="A999">
            <v>2218</v>
          </cell>
          <cell r="B999">
            <v>63</v>
          </cell>
          <cell r="C999" t="str">
            <v>NSW</v>
          </cell>
        </row>
        <row r="1000">
          <cell r="A1000">
            <v>2219</v>
          </cell>
          <cell r="B1000">
            <v>63</v>
          </cell>
          <cell r="C1000" t="str">
            <v>NSW</v>
          </cell>
        </row>
        <row r="1001">
          <cell r="A1001">
            <v>2220</v>
          </cell>
          <cell r="B1001">
            <v>63</v>
          </cell>
          <cell r="C1001" t="str">
            <v>NSW</v>
          </cell>
        </row>
        <row r="1002">
          <cell r="A1002">
            <v>2221</v>
          </cell>
          <cell r="B1002">
            <v>63</v>
          </cell>
          <cell r="C1002" t="str">
            <v>NSW</v>
          </cell>
        </row>
        <row r="1003">
          <cell r="A1003">
            <v>2222</v>
          </cell>
          <cell r="B1003">
            <v>63</v>
          </cell>
          <cell r="C1003" t="str">
            <v>NSW</v>
          </cell>
        </row>
        <row r="1004">
          <cell r="A1004">
            <v>2223</v>
          </cell>
          <cell r="B1004">
            <v>63</v>
          </cell>
          <cell r="C1004" t="str">
            <v>NSW</v>
          </cell>
        </row>
        <row r="1005">
          <cell r="A1005">
            <v>2224</v>
          </cell>
          <cell r="B1005">
            <v>63</v>
          </cell>
          <cell r="C1005" t="str">
            <v>NSW</v>
          </cell>
        </row>
        <row r="1006">
          <cell r="A1006">
            <v>2225</v>
          </cell>
          <cell r="B1006">
            <v>63</v>
          </cell>
          <cell r="C1006" t="str">
            <v>NSW</v>
          </cell>
        </row>
        <row r="1007">
          <cell r="A1007">
            <v>2226</v>
          </cell>
          <cell r="B1007">
            <v>63</v>
          </cell>
          <cell r="C1007" t="str">
            <v>NSW</v>
          </cell>
        </row>
        <row r="1008">
          <cell r="A1008">
            <v>2227</v>
          </cell>
          <cell r="B1008">
            <v>63</v>
          </cell>
          <cell r="C1008" t="str">
            <v>NSW</v>
          </cell>
        </row>
        <row r="1009">
          <cell r="A1009">
            <v>2228</v>
          </cell>
          <cell r="B1009">
            <v>63</v>
          </cell>
          <cell r="C1009" t="str">
            <v>NSW</v>
          </cell>
        </row>
        <row r="1010">
          <cell r="A1010">
            <v>2229</v>
          </cell>
          <cell r="B1010">
            <v>63</v>
          </cell>
          <cell r="C1010" t="str">
            <v>NSW</v>
          </cell>
        </row>
        <row r="1011">
          <cell r="A1011">
            <v>2230</v>
          </cell>
          <cell r="B1011">
            <v>63</v>
          </cell>
          <cell r="C1011" t="str">
            <v>NSW</v>
          </cell>
        </row>
        <row r="1012">
          <cell r="A1012">
            <v>2231</v>
          </cell>
          <cell r="B1012">
            <v>63</v>
          </cell>
          <cell r="C1012" t="str">
            <v>NSW</v>
          </cell>
        </row>
        <row r="1013">
          <cell r="A1013">
            <v>2232</v>
          </cell>
          <cell r="B1013">
            <v>63</v>
          </cell>
          <cell r="C1013" t="str">
            <v>NSW</v>
          </cell>
        </row>
        <row r="1014">
          <cell r="A1014">
            <v>2233</v>
          </cell>
          <cell r="B1014">
            <v>63</v>
          </cell>
          <cell r="C1014" t="str">
            <v>NSW</v>
          </cell>
        </row>
        <row r="1015">
          <cell r="A1015">
            <v>2234</v>
          </cell>
          <cell r="B1015">
            <v>63</v>
          </cell>
          <cell r="C1015" t="str">
            <v>NSW</v>
          </cell>
        </row>
        <row r="1016">
          <cell r="A1016">
            <v>2250</v>
          </cell>
          <cell r="B1016">
            <v>61</v>
          </cell>
          <cell r="C1016" t="str">
            <v>NSW</v>
          </cell>
        </row>
        <row r="1017">
          <cell r="A1017">
            <v>2251</v>
          </cell>
          <cell r="B1017">
            <v>61</v>
          </cell>
          <cell r="C1017" t="str">
            <v>NSW</v>
          </cell>
        </row>
        <row r="1018">
          <cell r="A1018">
            <v>2252</v>
          </cell>
          <cell r="B1018">
            <v>61</v>
          </cell>
          <cell r="C1018" t="str">
            <v>NSW</v>
          </cell>
        </row>
        <row r="1019">
          <cell r="A1019">
            <v>2256</v>
          </cell>
          <cell r="B1019">
            <v>61</v>
          </cell>
          <cell r="C1019" t="str">
            <v>NSW</v>
          </cell>
        </row>
        <row r="1020">
          <cell r="A1020">
            <v>2257</v>
          </cell>
          <cell r="B1020">
            <v>61</v>
          </cell>
          <cell r="C1020" t="str">
            <v>NSW</v>
          </cell>
        </row>
        <row r="1021">
          <cell r="A1021">
            <v>2258</v>
          </cell>
          <cell r="B1021">
            <v>61</v>
          </cell>
          <cell r="C1021" t="str">
            <v>NSW</v>
          </cell>
        </row>
        <row r="1022">
          <cell r="A1022">
            <v>2259</v>
          </cell>
          <cell r="B1022">
            <v>61</v>
          </cell>
          <cell r="C1022" t="str">
            <v>NSW</v>
          </cell>
        </row>
        <row r="1023">
          <cell r="A1023">
            <v>2260</v>
          </cell>
          <cell r="B1023">
            <v>61</v>
          </cell>
          <cell r="C1023" t="str">
            <v>NSW</v>
          </cell>
        </row>
        <row r="1024">
          <cell r="A1024">
            <v>2261</v>
          </cell>
          <cell r="B1024">
            <v>61</v>
          </cell>
          <cell r="C1024" t="str">
            <v>NSW</v>
          </cell>
        </row>
        <row r="1025">
          <cell r="A1025">
            <v>2262</v>
          </cell>
          <cell r="B1025">
            <v>61</v>
          </cell>
          <cell r="C1025" t="str">
            <v>NSW</v>
          </cell>
        </row>
        <row r="1026">
          <cell r="A1026">
            <v>2263</v>
          </cell>
          <cell r="B1026">
            <v>61</v>
          </cell>
          <cell r="C1026" t="str">
            <v>NSW</v>
          </cell>
        </row>
        <row r="1027">
          <cell r="A1027">
            <v>2264</v>
          </cell>
          <cell r="B1027">
            <v>61</v>
          </cell>
          <cell r="C1027" t="str">
            <v>NSW</v>
          </cell>
        </row>
        <row r="1028">
          <cell r="A1028">
            <v>2265</v>
          </cell>
          <cell r="B1028">
            <v>61</v>
          </cell>
          <cell r="C1028" t="str">
            <v>NSW</v>
          </cell>
        </row>
        <row r="1029">
          <cell r="A1029">
            <v>2267</v>
          </cell>
          <cell r="B1029">
            <v>61</v>
          </cell>
          <cell r="C1029" t="str">
            <v>NSW</v>
          </cell>
        </row>
        <row r="1030">
          <cell r="A1030">
            <v>2278</v>
          </cell>
          <cell r="B1030">
            <v>61</v>
          </cell>
          <cell r="C1030" t="str">
            <v>NSW</v>
          </cell>
        </row>
        <row r="1031">
          <cell r="A1031">
            <v>2280</v>
          </cell>
          <cell r="B1031">
            <v>61</v>
          </cell>
          <cell r="C1031" t="str">
            <v>NSW</v>
          </cell>
        </row>
        <row r="1032">
          <cell r="A1032">
            <v>2281</v>
          </cell>
          <cell r="B1032">
            <v>61</v>
          </cell>
          <cell r="C1032" t="str">
            <v>NSW</v>
          </cell>
        </row>
        <row r="1033">
          <cell r="A1033">
            <v>2282</v>
          </cell>
          <cell r="B1033">
            <v>61</v>
          </cell>
          <cell r="C1033" t="str">
            <v>NSW</v>
          </cell>
        </row>
        <row r="1034">
          <cell r="A1034">
            <v>2283</v>
          </cell>
          <cell r="B1034">
            <v>61</v>
          </cell>
          <cell r="C1034" t="str">
            <v>NSW</v>
          </cell>
        </row>
        <row r="1035">
          <cell r="A1035">
            <v>2284</v>
          </cell>
          <cell r="B1035">
            <v>61</v>
          </cell>
          <cell r="C1035" t="str">
            <v>NSW</v>
          </cell>
        </row>
        <row r="1036">
          <cell r="A1036">
            <v>2285</v>
          </cell>
          <cell r="B1036">
            <v>61</v>
          </cell>
          <cell r="C1036" t="str">
            <v>NSW</v>
          </cell>
        </row>
        <row r="1037">
          <cell r="A1037">
            <v>2286</v>
          </cell>
          <cell r="B1037">
            <v>61</v>
          </cell>
          <cell r="C1037" t="str">
            <v>NSW</v>
          </cell>
        </row>
        <row r="1038">
          <cell r="A1038">
            <v>2287</v>
          </cell>
          <cell r="B1038">
            <v>61</v>
          </cell>
          <cell r="C1038" t="str">
            <v>NSW</v>
          </cell>
        </row>
        <row r="1039">
          <cell r="A1039">
            <v>2289</v>
          </cell>
          <cell r="B1039">
            <v>61</v>
          </cell>
          <cell r="C1039" t="str">
            <v>NSW</v>
          </cell>
        </row>
        <row r="1040">
          <cell r="A1040">
            <v>2290</v>
          </cell>
          <cell r="B1040">
            <v>61</v>
          </cell>
          <cell r="C1040" t="str">
            <v>NSW</v>
          </cell>
        </row>
        <row r="1041">
          <cell r="A1041">
            <v>2291</v>
          </cell>
          <cell r="B1041">
            <v>61</v>
          </cell>
          <cell r="C1041" t="str">
            <v>NSW</v>
          </cell>
        </row>
        <row r="1042">
          <cell r="A1042">
            <v>2292</v>
          </cell>
          <cell r="B1042">
            <v>61</v>
          </cell>
          <cell r="C1042" t="str">
            <v>NSW</v>
          </cell>
        </row>
        <row r="1043">
          <cell r="A1043">
            <v>2293</v>
          </cell>
          <cell r="B1043">
            <v>61</v>
          </cell>
          <cell r="C1043" t="str">
            <v>NSW</v>
          </cell>
        </row>
        <row r="1044">
          <cell r="A1044">
            <v>2294</v>
          </cell>
          <cell r="B1044">
            <v>61</v>
          </cell>
          <cell r="C1044" t="str">
            <v>NSW</v>
          </cell>
        </row>
        <row r="1045">
          <cell r="A1045">
            <v>2295</v>
          </cell>
          <cell r="B1045">
            <v>61</v>
          </cell>
          <cell r="C1045" t="str">
            <v>NSW</v>
          </cell>
        </row>
        <row r="1046">
          <cell r="A1046">
            <v>2296</v>
          </cell>
          <cell r="B1046">
            <v>61</v>
          </cell>
          <cell r="C1046" t="str">
            <v>NSW</v>
          </cell>
        </row>
        <row r="1047">
          <cell r="A1047">
            <v>2297</v>
          </cell>
          <cell r="B1047">
            <v>61</v>
          </cell>
          <cell r="C1047" t="str">
            <v>NSW</v>
          </cell>
        </row>
        <row r="1048">
          <cell r="A1048">
            <v>2298</v>
          </cell>
          <cell r="B1048">
            <v>61</v>
          </cell>
          <cell r="C1048" t="str">
            <v>NSW</v>
          </cell>
        </row>
        <row r="1049">
          <cell r="A1049">
            <v>2299</v>
          </cell>
          <cell r="B1049">
            <v>61</v>
          </cell>
          <cell r="C1049" t="str">
            <v>NSW</v>
          </cell>
        </row>
        <row r="1050">
          <cell r="A1050">
            <v>2300</v>
          </cell>
          <cell r="B1050">
            <v>61</v>
          </cell>
          <cell r="C1050" t="str">
            <v>NSW</v>
          </cell>
        </row>
        <row r="1051">
          <cell r="A1051">
            <v>2302</v>
          </cell>
          <cell r="B1051">
            <v>61</v>
          </cell>
          <cell r="C1051" t="str">
            <v>NSW</v>
          </cell>
        </row>
        <row r="1052">
          <cell r="A1052">
            <v>2303</v>
          </cell>
          <cell r="B1052">
            <v>61</v>
          </cell>
          <cell r="C1052" t="str">
            <v>NSW</v>
          </cell>
        </row>
        <row r="1053">
          <cell r="A1053">
            <v>2304</v>
          </cell>
          <cell r="B1053">
            <v>61</v>
          </cell>
          <cell r="C1053" t="str">
            <v>NSW</v>
          </cell>
        </row>
        <row r="1054">
          <cell r="A1054">
            <v>2305</v>
          </cell>
          <cell r="B1054">
            <v>61</v>
          </cell>
          <cell r="C1054" t="str">
            <v>NSW</v>
          </cell>
        </row>
        <row r="1055">
          <cell r="A1055">
            <v>2306</v>
          </cell>
          <cell r="B1055">
            <v>61</v>
          </cell>
          <cell r="C1055" t="str">
            <v>NSW</v>
          </cell>
        </row>
        <row r="1056">
          <cell r="A1056">
            <v>2307</v>
          </cell>
          <cell r="B1056">
            <v>61</v>
          </cell>
          <cell r="C1056" t="str">
            <v>NSW</v>
          </cell>
        </row>
        <row r="1057">
          <cell r="A1057">
            <v>2308</v>
          </cell>
          <cell r="B1057">
            <v>61</v>
          </cell>
          <cell r="C1057" t="str">
            <v>NSW</v>
          </cell>
        </row>
        <row r="1058">
          <cell r="A1058">
            <v>2309</v>
          </cell>
          <cell r="B1058">
            <v>61</v>
          </cell>
          <cell r="C1058" t="str">
            <v>NSW</v>
          </cell>
        </row>
        <row r="1059">
          <cell r="A1059">
            <v>2310</v>
          </cell>
          <cell r="B1059">
            <v>61</v>
          </cell>
          <cell r="C1059" t="str">
            <v>NSW</v>
          </cell>
        </row>
        <row r="1060">
          <cell r="A1060">
            <v>2311</v>
          </cell>
          <cell r="B1060">
            <v>61</v>
          </cell>
          <cell r="C1060" t="str">
            <v>NSW</v>
          </cell>
        </row>
        <row r="1061">
          <cell r="A1061">
            <v>2312</v>
          </cell>
          <cell r="B1061">
            <v>61</v>
          </cell>
          <cell r="C1061" t="str">
            <v>NSW</v>
          </cell>
        </row>
        <row r="1062">
          <cell r="A1062">
            <v>2314</v>
          </cell>
          <cell r="B1062">
            <v>61</v>
          </cell>
          <cell r="C1062" t="str">
            <v>NSW</v>
          </cell>
        </row>
        <row r="1063">
          <cell r="A1063">
            <v>2315</v>
          </cell>
          <cell r="B1063">
            <v>61</v>
          </cell>
          <cell r="C1063" t="str">
            <v>NSW</v>
          </cell>
        </row>
        <row r="1064">
          <cell r="A1064">
            <v>2316</v>
          </cell>
          <cell r="B1064">
            <v>61</v>
          </cell>
          <cell r="C1064" t="str">
            <v>NSW</v>
          </cell>
        </row>
        <row r="1065">
          <cell r="A1065">
            <v>2317</v>
          </cell>
          <cell r="B1065">
            <v>61</v>
          </cell>
          <cell r="C1065" t="str">
            <v>NSW</v>
          </cell>
        </row>
        <row r="1066">
          <cell r="A1066">
            <v>2318</v>
          </cell>
          <cell r="B1066">
            <v>61</v>
          </cell>
          <cell r="C1066" t="str">
            <v>NSW</v>
          </cell>
        </row>
        <row r="1067">
          <cell r="A1067">
            <v>2319</v>
          </cell>
          <cell r="B1067">
            <v>61</v>
          </cell>
          <cell r="C1067" t="str">
            <v>NSW</v>
          </cell>
        </row>
        <row r="1068">
          <cell r="A1068">
            <v>2320</v>
          </cell>
          <cell r="B1068">
            <v>61</v>
          </cell>
          <cell r="C1068" t="str">
            <v>NSW</v>
          </cell>
        </row>
        <row r="1069">
          <cell r="A1069">
            <v>2321</v>
          </cell>
          <cell r="B1069">
            <v>61</v>
          </cell>
          <cell r="C1069" t="str">
            <v>NSW</v>
          </cell>
        </row>
        <row r="1070">
          <cell r="A1070">
            <v>2322</v>
          </cell>
          <cell r="B1070">
            <v>61</v>
          </cell>
          <cell r="C1070" t="str">
            <v>NSW</v>
          </cell>
        </row>
        <row r="1071">
          <cell r="A1071">
            <v>2323</v>
          </cell>
          <cell r="B1071">
            <v>61</v>
          </cell>
          <cell r="C1071" t="str">
            <v>NSW</v>
          </cell>
        </row>
        <row r="1072">
          <cell r="A1072">
            <v>2324</v>
          </cell>
          <cell r="B1072">
            <v>61</v>
          </cell>
          <cell r="C1072" t="str">
            <v>NSW</v>
          </cell>
        </row>
        <row r="1073">
          <cell r="A1073">
            <v>2325</v>
          </cell>
          <cell r="B1073">
            <v>61</v>
          </cell>
          <cell r="C1073" t="str">
            <v>NSW</v>
          </cell>
        </row>
        <row r="1074">
          <cell r="A1074">
            <v>2326</v>
          </cell>
          <cell r="B1074">
            <v>61</v>
          </cell>
          <cell r="C1074" t="str">
            <v>NSW</v>
          </cell>
        </row>
        <row r="1075">
          <cell r="A1075">
            <v>2327</v>
          </cell>
          <cell r="B1075">
            <v>61</v>
          </cell>
          <cell r="C1075" t="str">
            <v>NSW</v>
          </cell>
        </row>
        <row r="1076">
          <cell r="A1076">
            <v>2328</v>
          </cell>
          <cell r="B1076">
            <v>61</v>
          </cell>
          <cell r="C1076" t="str">
            <v>NSW</v>
          </cell>
        </row>
        <row r="1077">
          <cell r="A1077">
            <v>2329</v>
          </cell>
          <cell r="B1077">
            <v>61</v>
          </cell>
          <cell r="C1077" t="str">
            <v>NSW</v>
          </cell>
        </row>
        <row r="1078">
          <cell r="A1078">
            <v>2330</v>
          </cell>
          <cell r="B1078">
            <v>61</v>
          </cell>
          <cell r="C1078" t="str">
            <v>NSW</v>
          </cell>
        </row>
        <row r="1079">
          <cell r="A1079">
            <v>2331</v>
          </cell>
          <cell r="B1079">
            <v>61</v>
          </cell>
          <cell r="C1079" t="str">
            <v>NSW</v>
          </cell>
        </row>
        <row r="1080">
          <cell r="A1080">
            <v>2333</v>
          </cell>
          <cell r="B1080">
            <v>61</v>
          </cell>
          <cell r="C1080" t="str">
            <v>NSW</v>
          </cell>
        </row>
        <row r="1081">
          <cell r="A1081">
            <v>2334</v>
          </cell>
          <cell r="B1081">
            <v>61</v>
          </cell>
          <cell r="C1081" t="str">
            <v>NSW</v>
          </cell>
        </row>
        <row r="1082">
          <cell r="A1082">
            <v>2335</v>
          </cell>
          <cell r="B1082">
            <v>61</v>
          </cell>
          <cell r="C1082" t="str">
            <v>NSW</v>
          </cell>
        </row>
        <row r="1083">
          <cell r="A1083">
            <v>2336</v>
          </cell>
          <cell r="B1083">
            <v>61</v>
          </cell>
          <cell r="C1083" t="str">
            <v>NSW</v>
          </cell>
        </row>
        <row r="1084">
          <cell r="A1084">
            <v>2337</v>
          </cell>
          <cell r="B1084">
            <v>61</v>
          </cell>
          <cell r="C1084" t="str">
            <v>NSW</v>
          </cell>
        </row>
        <row r="1085">
          <cell r="A1085">
            <v>2338</v>
          </cell>
          <cell r="B1085">
            <v>61</v>
          </cell>
          <cell r="C1085" t="str">
            <v>NSW</v>
          </cell>
        </row>
        <row r="1086">
          <cell r="A1086">
            <v>2339</v>
          </cell>
          <cell r="B1086">
            <v>61</v>
          </cell>
          <cell r="C1086" t="str">
            <v>NSW</v>
          </cell>
        </row>
        <row r="1087">
          <cell r="A1087">
            <v>2340</v>
          </cell>
          <cell r="B1087">
            <v>55</v>
          </cell>
          <cell r="C1087" t="str">
            <v>NSW</v>
          </cell>
        </row>
        <row r="1088">
          <cell r="A1088">
            <v>2341</v>
          </cell>
          <cell r="B1088">
            <v>55</v>
          </cell>
          <cell r="C1088" t="str">
            <v>NSW</v>
          </cell>
        </row>
        <row r="1089">
          <cell r="A1089">
            <v>2342</v>
          </cell>
          <cell r="B1089">
            <v>55</v>
          </cell>
          <cell r="C1089" t="str">
            <v>NSW</v>
          </cell>
        </row>
        <row r="1090">
          <cell r="A1090">
            <v>2343</v>
          </cell>
          <cell r="B1090">
            <v>55</v>
          </cell>
          <cell r="C1090" t="str">
            <v>NSW</v>
          </cell>
        </row>
        <row r="1091">
          <cell r="A1091">
            <v>2344</v>
          </cell>
          <cell r="B1091">
            <v>55</v>
          </cell>
          <cell r="C1091" t="str">
            <v>NSW</v>
          </cell>
        </row>
        <row r="1092">
          <cell r="A1092">
            <v>2345</v>
          </cell>
          <cell r="B1092">
            <v>55</v>
          </cell>
          <cell r="C1092" t="str">
            <v>NSW</v>
          </cell>
        </row>
        <row r="1093">
          <cell r="A1093">
            <v>2346</v>
          </cell>
          <cell r="B1093">
            <v>55</v>
          </cell>
          <cell r="C1093" t="str">
            <v>NSW</v>
          </cell>
        </row>
        <row r="1094">
          <cell r="A1094">
            <v>2347</v>
          </cell>
          <cell r="B1094">
            <v>55</v>
          </cell>
          <cell r="C1094" t="str">
            <v>NSW</v>
          </cell>
        </row>
        <row r="1095">
          <cell r="A1095">
            <v>2348</v>
          </cell>
          <cell r="B1095">
            <v>55</v>
          </cell>
          <cell r="C1095" t="str">
            <v>NSW</v>
          </cell>
        </row>
        <row r="1096">
          <cell r="A1096">
            <v>2350</v>
          </cell>
          <cell r="B1096">
            <v>59</v>
          </cell>
          <cell r="C1096" t="str">
            <v>NSW</v>
          </cell>
        </row>
        <row r="1097">
          <cell r="A1097">
            <v>2351</v>
          </cell>
          <cell r="B1097">
            <v>59</v>
          </cell>
          <cell r="C1097" t="str">
            <v>NSW</v>
          </cell>
        </row>
        <row r="1098">
          <cell r="A1098">
            <v>2352</v>
          </cell>
          <cell r="B1098">
            <v>55</v>
          </cell>
          <cell r="C1098" t="str">
            <v>NSW</v>
          </cell>
        </row>
        <row r="1099">
          <cell r="A1099">
            <v>2353</v>
          </cell>
          <cell r="B1099">
            <v>55</v>
          </cell>
          <cell r="C1099" t="str">
            <v>NSW</v>
          </cell>
        </row>
        <row r="1100">
          <cell r="A1100">
            <v>2354</v>
          </cell>
          <cell r="B1100">
            <v>59</v>
          </cell>
          <cell r="C1100" t="str">
            <v>NSW</v>
          </cell>
        </row>
        <row r="1101">
          <cell r="A1101">
            <v>2355</v>
          </cell>
          <cell r="B1101">
            <v>55</v>
          </cell>
          <cell r="C1101" t="str">
            <v>NSW</v>
          </cell>
        </row>
        <row r="1102">
          <cell r="A1102">
            <v>2356</v>
          </cell>
          <cell r="B1102">
            <v>56</v>
          </cell>
          <cell r="C1102" t="str">
            <v>NSW</v>
          </cell>
        </row>
        <row r="1103">
          <cell r="A1103">
            <v>2357</v>
          </cell>
          <cell r="B1103">
            <v>56</v>
          </cell>
          <cell r="C1103" t="str">
            <v>NSW</v>
          </cell>
        </row>
        <row r="1104">
          <cell r="A1104">
            <v>2358</v>
          </cell>
          <cell r="B1104">
            <v>59</v>
          </cell>
          <cell r="C1104" t="str">
            <v>NSW</v>
          </cell>
        </row>
        <row r="1105">
          <cell r="A1105">
            <v>2359</v>
          </cell>
          <cell r="B1105">
            <v>59</v>
          </cell>
          <cell r="C1105" t="str">
            <v>NSW</v>
          </cell>
        </row>
        <row r="1106">
          <cell r="A1106">
            <v>2360</v>
          </cell>
          <cell r="B1106">
            <v>59</v>
          </cell>
          <cell r="C1106" t="str">
            <v>NSW</v>
          </cell>
        </row>
        <row r="1107">
          <cell r="A1107">
            <v>2361</v>
          </cell>
          <cell r="B1107">
            <v>55</v>
          </cell>
          <cell r="C1107" t="str">
            <v>NSW</v>
          </cell>
        </row>
        <row r="1108">
          <cell r="A1108">
            <v>2365</v>
          </cell>
          <cell r="B1108">
            <v>59</v>
          </cell>
          <cell r="C1108" t="str">
            <v>NSW</v>
          </cell>
        </row>
        <row r="1109">
          <cell r="A1109">
            <v>2369</v>
          </cell>
          <cell r="B1109">
            <v>59</v>
          </cell>
          <cell r="C1109" t="str">
            <v>NSW</v>
          </cell>
        </row>
        <row r="1110">
          <cell r="A1110">
            <v>2370</v>
          </cell>
          <cell r="B1110">
            <v>59</v>
          </cell>
          <cell r="C1110" t="str">
            <v>NSW</v>
          </cell>
        </row>
        <row r="1111">
          <cell r="A1111">
            <v>2371</v>
          </cell>
          <cell r="B1111">
            <v>59</v>
          </cell>
          <cell r="C1111" t="str">
            <v>NSW</v>
          </cell>
        </row>
        <row r="1112">
          <cell r="A1112">
            <v>2372</v>
          </cell>
          <cell r="B1112">
            <v>59</v>
          </cell>
          <cell r="C1112" t="str">
            <v>NSW</v>
          </cell>
        </row>
        <row r="1113">
          <cell r="A1113">
            <v>2379</v>
          </cell>
          <cell r="B1113">
            <v>55</v>
          </cell>
          <cell r="C1113" t="str">
            <v>NSW</v>
          </cell>
        </row>
        <row r="1114">
          <cell r="A1114">
            <v>2380</v>
          </cell>
          <cell r="B1114">
            <v>55</v>
          </cell>
          <cell r="C1114" t="str">
            <v>NSW</v>
          </cell>
        </row>
        <row r="1115">
          <cell r="A1115">
            <v>2381</v>
          </cell>
          <cell r="B1115">
            <v>55</v>
          </cell>
          <cell r="C1115" t="str">
            <v>NSW</v>
          </cell>
        </row>
        <row r="1116">
          <cell r="A1116">
            <v>2382</v>
          </cell>
          <cell r="B1116">
            <v>55</v>
          </cell>
          <cell r="C1116" t="str">
            <v>NSW</v>
          </cell>
        </row>
        <row r="1117">
          <cell r="A1117">
            <v>2386</v>
          </cell>
          <cell r="B1117">
            <v>55</v>
          </cell>
          <cell r="C1117" t="str">
            <v>NSW</v>
          </cell>
        </row>
        <row r="1118">
          <cell r="A1118">
            <v>2387</v>
          </cell>
          <cell r="B1118">
            <v>55</v>
          </cell>
          <cell r="C1118" t="str">
            <v>NSW</v>
          </cell>
        </row>
        <row r="1119">
          <cell r="A1119">
            <v>2388</v>
          </cell>
          <cell r="B1119">
            <v>55</v>
          </cell>
          <cell r="C1119" t="str">
            <v>NSW</v>
          </cell>
        </row>
        <row r="1120">
          <cell r="A1120">
            <v>2390</v>
          </cell>
          <cell r="B1120">
            <v>55</v>
          </cell>
          <cell r="C1120" t="str">
            <v>NSW</v>
          </cell>
        </row>
        <row r="1121">
          <cell r="A1121">
            <v>2395</v>
          </cell>
          <cell r="B1121">
            <v>56</v>
          </cell>
          <cell r="C1121" t="str">
            <v>NSW</v>
          </cell>
        </row>
        <row r="1122">
          <cell r="A1122">
            <v>2396</v>
          </cell>
          <cell r="B1122">
            <v>55</v>
          </cell>
          <cell r="C1122" t="str">
            <v>NSW</v>
          </cell>
        </row>
        <row r="1123">
          <cell r="A1123">
            <v>2397</v>
          </cell>
          <cell r="B1123">
            <v>55</v>
          </cell>
          <cell r="C1123" t="str">
            <v>NSW</v>
          </cell>
        </row>
        <row r="1124">
          <cell r="A1124">
            <v>2398</v>
          </cell>
          <cell r="B1124">
            <v>55</v>
          </cell>
          <cell r="C1124" t="str">
            <v>NSW</v>
          </cell>
        </row>
        <row r="1125">
          <cell r="A1125">
            <v>2399</v>
          </cell>
          <cell r="B1125">
            <v>55</v>
          </cell>
          <cell r="C1125" t="str">
            <v>NSW</v>
          </cell>
        </row>
        <row r="1126">
          <cell r="A1126">
            <v>2400</v>
          </cell>
          <cell r="B1126">
            <v>55</v>
          </cell>
          <cell r="C1126" t="str">
            <v>NSW</v>
          </cell>
        </row>
        <row r="1127">
          <cell r="A1127">
            <v>2401</v>
          </cell>
          <cell r="B1127">
            <v>55</v>
          </cell>
          <cell r="C1127" t="str">
            <v>NSW</v>
          </cell>
        </row>
        <row r="1128">
          <cell r="A1128">
            <v>2402</v>
          </cell>
          <cell r="B1128">
            <v>55</v>
          </cell>
          <cell r="C1128" t="str">
            <v>NSW</v>
          </cell>
        </row>
        <row r="1129">
          <cell r="A1129">
            <v>2403</v>
          </cell>
          <cell r="B1129">
            <v>55</v>
          </cell>
          <cell r="C1129" t="str">
            <v>NSW</v>
          </cell>
        </row>
        <row r="1130">
          <cell r="A1130">
            <v>2404</v>
          </cell>
          <cell r="B1130">
            <v>55</v>
          </cell>
          <cell r="C1130" t="str">
            <v>NSW</v>
          </cell>
        </row>
        <row r="1131">
          <cell r="A1131">
            <v>2405</v>
          </cell>
          <cell r="B1131">
            <v>55</v>
          </cell>
          <cell r="C1131" t="str">
            <v>NSW</v>
          </cell>
        </row>
        <row r="1132">
          <cell r="A1132">
            <v>2406</v>
          </cell>
          <cell r="B1132">
            <v>55</v>
          </cell>
          <cell r="C1132" t="str">
            <v>NSW</v>
          </cell>
        </row>
        <row r="1133">
          <cell r="A1133">
            <v>2408</v>
          </cell>
          <cell r="B1133">
            <v>55</v>
          </cell>
          <cell r="C1133" t="str">
            <v>NSW</v>
          </cell>
        </row>
        <row r="1134">
          <cell r="A1134">
            <v>2409</v>
          </cell>
          <cell r="B1134">
            <v>55</v>
          </cell>
          <cell r="C1134" t="str">
            <v>NSW</v>
          </cell>
        </row>
        <row r="1135">
          <cell r="A1135">
            <v>2410</v>
          </cell>
          <cell r="B1135">
            <v>55</v>
          </cell>
          <cell r="C1135" t="str">
            <v>NSW</v>
          </cell>
        </row>
        <row r="1136">
          <cell r="A1136">
            <v>2411</v>
          </cell>
          <cell r="B1136">
            <v>55</v>
          </cell>
          <cell r="C1136" t="str">
            <v>NSW</v>
          </cell>
        </row>
        <row r="1137">
          <cell r="A1137">
            <v>2415</v>
          </cell>
          <cell r="B1137">
            <v>61</v>
          </cell>
          <cell r="C1137" t="str">
            <v>NSW</v>
          </cell>
        </row>
        <row r="1138">
          <cell r="A1138">
            <v>2420</v>
          </cell>
          <cell r="B1138">
            <v>61</v>
          </cell>
          <cell r="C1138" t="str">
            <v>NSW</v>
          </cell>
        </row>
        <row r="1139">
          <cell r="A1139">
            <v>2421</v>
          </cell>
          <cell r="B1139">
            <v>61</v>
          </cell>
          <cell r="C1139" t="str">
            <v>NSW</v>
          </cell>
        </row>
        <row r="1140">
          <cell r="A1140">
            <v>2422</v>
          </cell>
          <cell r="B1140">
            <v>60</v>
          </cell>
          <cell r="C1140" t="str">
            <v>NSW</v>
          </cell>
        </row>
        <row r="1141">
          <cell r="A1141">
            <v>2423</v>
          </cell>
          <cell r="B1141">
            <v>60</v>
          </cell>
          <cell r="C1141" t="str">
            <v>NSW</v>
          </cell>
        </row>
        <row r="1142">
          <cell r="A1142">
            <v>2424</v>
          </cell>
          <cell r="B1142">
            <v>60</v>
          </cell>
          <cell r="C1142" t="str">
            <v>NSW</v>
          </cell>
        </row>
        <row r="1143">
          <cell r="A1143">
            <v>2425</v>
          </cell>
          <cell r="B1143">
            <v>61</v>
          </cell>
          <cell r="C1143" t="str">
            <v>NSW</v>
          </cell>
        </row>
        <row r="1144">
          <cell r="A1144">
            <v>2426</v>
          </cell>
          <cell r="B1144">
            <v>60</v>
          </cell>
          <cell r="C1144" t="str">
            <v>NSW</v>
          </cell>
        </row>
        <row r="1145">
          <cell r="A1145">
            <v>2427</v>
          </cell>
          <cell r="B1145">
            <v>60</v>
          </cell>
          <cell r="C1145" t="str">
            <v>NSW</v>
          </cell>
        </row>
        <row r="1146">
          <cell r="A1146">
            <v>2428</v>
          </cell>
          <cell r="B1146">
            <v>60</v>
          </cell>
          <cell r="C1146" t="str">
            <v>NSW</v>
          </cell>
        </row>
        <row r="1147">
          <cell r="A1147">
            <v>2429</v>
          </cell>
          <cell r="B1147">
            <v>60</v>
          </cell>
          <cell r="C1147" t="str">
            <v>NSW</v>
          </cell>
        </row>
        <row r="1148">
          <cell r="A1148">
            <v>2430</v>
          </cell>
          <cell r="B1148">
            <v>60</v>
          </cell>
          <cell r="C1148" t="str">
            <v>NSW</v>
          </cell>
        </row>
        <row r="1149">
          <cell r="A1149">
            <v>2431</v>
          </cell>
          <cell r="B1149">
            <v>60</v>
          </cell>
          <cell r="C1149" t="str">
            <v>NSW</v>
          </cell>
        </row>
        <row r="1150">
          <cell r="A1150">
            <v>2439</v>
          </cell>
          <cell r="B1150">
            <v>60</v>
          </cell>
          <cell r="C1150" t="str">
            <v>NSW</v>
          </cell>
        </row>
        <row r="1151">
          <cell r="A1151">
            <v>2440</v>
          </cell>
          <cell r="B1151">
            <v>60</v>
          </cell>
          <cell r="C1151" t="str">
            <v>NSW</v>
          </cell>
        </row>
        <row r="1152">
          <cell r="A1152">
            <v>2441</v>
          </cell>
          <cell r="B1152">
            <v>60</v>
          </cell>
          <cell r="C1152" t="str">
            <v>NSW</v>
          </cell>
        </row>
        <row r="1153">
          <cell r="A1153">
            <v>2442</v>
          </cell>
          <cell r="B1153">
            <v>60</v>
          </cell>
          <cell r="C1153" t="str">
            <v>NSW</v>
          </cell>
        </row>
        <row r="1154">
          <cell r="A1154">
            <v>2443</v>
          </cell>
          <cell r="B1154">
            <v>60</v>
          </cell>
          <cell r="C1154" t="str">
            <v>NSW</v>
          </cell>
        </row>
        <row r="1155">
          <cell r="A1155">
            <v>2444</v>
          </cell>
          <cell r="B1155">
            <v>60</v>
          </cell>
          <cell r="C1155" t="str">
            <v>NSW</v>
          </cell>
        </row>
        <row r="1156">
          <cell r="A1156">
            <v>2445</v>
          </cell>
          <cell r="B1156">
            <v>60</v>
          </cell>
          <cell r="C1156" t="str">
            <v>NSW</v>
          </cell>
        </row>
        <row r="1157">
          <cell r="A1157">
            <v>2446</v>
          </cell>
          <cell r="B1157">
            <v>60</v>
          </cell>
          <cell r="C1157" t="str">
            <v>NSW</v>
          </cell>
        </row>
        <row r="1158">
          <cell r="A1158">
            <v>2447</v>
          </cell>
          <cell r="B1158">
            <v>60</v>
          </cell>
          <cell r="C1158" t="str">
            <v>NSW</v>
          </cell>
        </row>
        <row r="1159">
          <cell r="A1159">
            <v>2448</v>
          </cell>
          <cell r="B1159">
            <v>60</v>
          </cell>
          <cell r="C1159" t="str">
            <v>NSW</v>
          </cell>
        </row>
        <row r="1160">
          <cell r="A1160">
            <v>2449</v>
          </cell>
          <cell r="B1160">
            <v>60</v>
          </cell>
          <cell r="C1160" t="str">
            <v>NSW</v>
          </cell>
        </row>
        <row r="1161">
          <cell r="A1161">
            <v>2450</v>
          </cell>
          <cell r="B1161">
            <v>60</v>
          </cell>
          <cell r="C1161" t="str">
            <v>NSW</v>
          </cell>
        </row>
        <row r="1162">
          <cell r="A1162">
            <v>2452</v>
          </cell>
          <cell r="B1162">
            <v>60</v>
          </cell>
          <cell r="C1162" t="str">
            <v>NSW</v>
          </cell>
        </row>
        <row r="1163">
          <cell r="A1163">
            <v>2453</v>
          </cell>
          <cell r="B1163">
            <v>60</v>
          </cell>
          <cell r="C1163" t="str">
            <v>NSW</v>
          </cell>
        </row>
        <row r="1164">
          <cell r="A1164">
            <v>2454</v>
          </cell>
          <cell r="B1164">
            <v>60</v>
          </cell>
          <cell r="C1164" t="str">
            <v>NSW</v>
          </cell>
        </row>
        <row r="1165">
          <cell r="A1165">
            <v>2455</v>
          </cell>
          <cell r="B1165">
            <v>60</v>
          </cell>
          <cell r="C1165" t="str">
            <v>NSW</v>
          </cell>
        </row>
        <row r="1166">
          <cell r="A1166">
            <v>2456</v>
          </cell>
          <cell r="B1166">
            <v>60</v>
          </cell>
          <cell r="C1166" t="str">
            <v>NSW</v>
          </cell>
        </row>
        <row r="1167">
          <cell r="A1167">
            <v>2460</v>
          </cell>
          <cell r="B1167">
            <v>58</v>
          </cell>
          <cell r="C1167" t="str">
            <v>NSW</v>
          </cell>
        </row>
        <row r="1168">
          <cell r="A1168">
            <v>2462</v>
          </cell>
          <cell r="B1168">
            <v>58</v>
          </cell>
          <cell r="C1168" t="str">
            <v>NSW</v>
          </cell>
        </row>
        <row r="1169">
          <cell r="A1169">
            <v>2463</v>
          </cell>
          <cell r="B1169">
            <v>58</v>
          </cell>
          <cell r="C1169" t="str">
            <v>NSW</v>
          </cell>
        </row>
        <row r="1170">
          <cell r="A1170">
            <v>2464</v>
          </cell>
          <cell r="B1170">
            <v>58</v>
          </cell>
          <cell r="C1170" t="str">
            <v>NSW</v>
          </cell>
        </row>
        <row r="1171">
          <cell r="A1171">
            <v>2465</v>
          </cell>
          <cell r="B1171">
            <v>58</v>
          </cell>
          <cell r="C1171" t="str">
            <v>NSW</v>
          </cell>
        </row>
        <row r="1172">
          <cell r="A1172">
            <v>2466</v>
          </cell>
          <cell r="B1172">
            <v>58</v>
          </cell>
          <cell r="C1172" t="str">
            <v>NSW</v>
          </cell>
        </row>
        <row r="1173">
          <cell r="A1173">
            <v>2468</v>
          </cell>
          <cell r="B1173">
            <v>58</v>
          </cell>
          <cell r="C1173" t="str">
            <v>NSW</v>
          </cell>
        </row>
        <row r="1174">
          <cell r="A1174">
            <v>2469</v>
          </cell>
          <cell r="B1174">
            <v>58</v>
          </cell>
          <cell r="C1174" t="str">
            <v>NSW</v>
          </cell>
        </row>
        <row r="1175">
          <cell r="A1175">
            <v>2470</v>
          </cell>
          <cell r="B1175">
            <v>58</v>
          </cell>
          <cell r="C1175" t="str">
            <v>NSW</v>
          </cell>
        </row>
        <row r="1176">
          <cell r="A1176">
            <v>2471</v>
          </cell>
          <cell r="B1176">
            <v>58</v>
          </cell>
          <cell r="C1176" t="str">
            <v>NSW</v>
          </cell>
        </row>
        <row r="1177">
          <cell r="A1177">
            <v>2472</v>
          </cell>
          <cell r="B1177">
            <v>58</v>
          </cell>
          <cell r="C1177" t="str">
            <v>NSW</v>
          </cell>
        </row>
        <row r="1178">
          <cell r="A1178">
            <v>2473</v>
          </cell>
          <cell r="B1178">
            <v>58</v>
          </cell>
          <cell r="C1178" t="str">
            <v>NSW</v>
          </cell>
        </row>
        <row r="1179">
          <cell r="A1179">
            <v>2474</v>
          </cell>
          <cell r="B1179">
            <v>58</v>
          </cell>
          <cell r="C1179" t="str">
            <v>NSW</v>
          </cell>
        </row>
        <row r="1180">
          <cell r="A1180">
            <v>2475</v>
          </cell>
          <cell r="B1180">
            <v>59</v>
          </cell>
          <cell r="C1180" t="str">
            <v>NSW</v>
          </cell>
        </row>
        <row r="1181">
          <cell r="A1181">
            <v>2476</v>
          </cell>
          <cell r="B1181">
            <v>59</v>
          </cell>
          <cell r="C1181" t="str">
            <v>NSW</v>
          </cell>
        </row>
        <row r="1182">
          <cell r="A1182">
            <v>2477</v>
          </cell>
          <cell r="B1182">
            <v>58</v>
          </cell>
          <cell r="C1182" t="str">
            <v>NSW</v>
          </cell>
        </row>
        <row r="1183">
          <cell r="A1183">
            <v>2478</v>
          </cell>
          <cell r="B1183">
            <v>58</v>
          </cell>
          <cell r="C1183" t="str">
            <v>NSW</v>
          </cell>
        </row>
        <row r="1184">
          <cell r="A1184">
            <v>2479</v>
          </cell>
          <cell r="B1184">
            <v>58</v>
          </cell>
          <cell r="C1184" t="str">
            <v>NSW</v>
          </cell>
        </row>
        <row r="1185">
          <cell r="A1185">
            <v>2480</v>
          </cell>
          <cell r="B1185">
            <v>58</v>
          </cell>
          <cell r="C1185" t="str">
            <v>NSW</v>
          </cell>
        </row>
        <row r="1186">
          <cell r="A1186">
            <v>2481</v>
          </cell>
          <cell r="B1186">
            <v>58</v>
          </cell>
          <cell r="C1186" t="str">
            <v>NSW</v>
          </cell>
        </row>
        <row r="1187">
          <cell r="A1187">
            <v>2482</v>
          </cell>
          <cell r="B1187">
            <v>58</v>
          </cell>
          <cell r="C1187" t="str">
            <v>NSW</v>
          </cell>
        </row>
        <row r="1188">
          <cell r="A1188">
            <v>2483</v>
          </cell>
          <cell r="B1188">
            <v>58</v>
          </cell>
          <cell r="C1188" t="str">
            <v>NSW</v>
          </cell>
        </row>
        <row r="1189">
          <cell r="A1189">
            <v>2484</v>
          </cell>
          <cell r="B1189">
            <v>58</v>
          </cell>
          <cell r="C1189" t="str">
            <v>NSW</v>
          </cell>
        </row>
        <row r="1190">
          <cell r="A1190">
            <v>2485</v>
          </cell>
          <cell r="B1190">
            <v>58</v>
          </cell>
          <cell r="C1190" t="str">
            <v>NSW</v>
          </cell>
        </row>
        <row r="1191">
          <cell r="A1191">
            <v>2486</v>
          </cell>
          <cell r="B1191">
            <v>58</v>
          </cell>
          <cell r="C1191" t="str">
            <v>NSW</v>
          </cell>
        </row>
        <row r="1192">
          <cell r="A1192">
            <v>2487</v>
          </cell>
          <cell r="B1192">
            <v>58</v>
          </cell>
          <cell r="C1192" t="str">
            <v>NSW</v>
          </cell>
        </row>
        <row r="1193">
          <cell r="A1193">
            <v>2488</v>
          </cell>
          <cell r="B1193">
            <v>58</v>
          </cell>
          <cell r="C1193" t="str">
            <v>NSW</v>
          </cell>
        </row>
        <row r="1194">
          <cell r="A1194">
            <v>2489</v>
          </cell>
          <cell r="B1194">
            <v>58</v>
          </cell>
          <cell r="C1194" t="str">
            <v>NSW</v>
          </cell>
        </row>
        <row r="1195">
          <cell r="A1195">
            <v>2490</v>
          </cell>
          <cell r="B1195">
            <v>58</v>
          </cell>
          <cell r="C1195" t="str">
            <v>NSW</v>
          </cell>
        </row>
        <row r="1196">
          <cell r="A1196">
            <v>2500</v>
          </cell>
          <cell r="B1196">
            <v>65</v>
          </cell>
          <cell r="C1196" t="str">
            <v>NSW</v>
          </cell>
        </row>
        <row r="1197">
          <cell r="A1197">
            <v>2502</v>
          </cell>
          <cell r="B1197">
            <v>65</v>
          </cell>
          <cell r="C1197" t="str">
            <v>NSW</v>
          </cell>
        </row>
        <row r="1198">
          <cell r="A1198">
            <v>2505</v>
          </cell>
          <cell r="B1198">
            <v>65</v>
          </cell>
          <cell r="C1198" t="str">
            <v>NSW</v>
          </cell>
        </row>
        <row r="1199">
          <cell r="A1199">
            <v>2506</v>
          </cell>
          <cell r="B1199">
            <v>65</v>
          </cell>
          <cell r="C1199" t="str">
            <v>NSW</v>
          </cell>
        </row>
        <row r="1200">
          <cell r="A1200">
            <v>2508</v>
          </cell>
          <cell r="B1200">
            <v>65</v>
          </cell>
          <cell r="C1200" t="str">
            <v>NSW</v>
          </cell>
        </row>
        <row r="1201">
          <cell r="A1201">
            <v>2515</v>
          </cell>
          <cell r="B1201">
            <v>65</v>
          </cell>
          <cell r="C1201" t="str">
            <v>NSW</v>
          </cell>
        </row>
        <row r="1202">
          <cell r="A1202">
            <v>2516</v>
          </cell>
          <cell r="B1202">
            <v>65</v>
          </cell>
          <cell r="C1202" t="str">
            <v>NSW</v>
          </cell>
        </row>
        <row r="1203">
          <cell r="A1203">
            <v>2517</v>
          </cell>
          <cell r="B1203">
            <v>65</v>
          </cell>
          <cell r="C1203" t="str">
            <v>NSW</v>
          </cell>
        </row>
        <row r="1204">
          <cell r="A1204">
            <v>2518</v>
          </cell>
          <cell r="B1204">
            <v>65</v>
          </cell>
          <cell r="C1204" t="str">
            <v>NSW</v>
          </cell>
        </row>
        <row r="1205">
          <cell r="A1205">
            <v>2519</v>
          </cell>
          <cell r="B1205">
            <v>65</v>
          </cell>
          <cell r="C1205" t="str">
            <v>NSW</v>
          </cell>
        </row>
        <row r="1206">
          <cell r="A1206">
            <v>2520</v>
          </cell>
          <cell r="B1206">
            <v>65</v>
          </cell>
          <cell r="C1206" t="str">
            <v>NSW</v>
          </cell>
        </row>
        <row r="1207">
          <cell r="A1207">
            <v>2521</v>
          </cell>
          <cell r="B1207">
            <v>65</v>
          </cell>
          <cell r="C1207" t="str">
            <v>NSW</v>
          </cell>
        </row>
        <row r="1208">
          <cell r="A1208">
            <v>2522</v>
          </cell>
          <cell r="B1208">
            <v>65</v>
          </cell>
          <cell r="C1208" t="str">
            <v>NSW</v>
          </cell>
        </row>
        <row r="1209">
          <cell r="A1209">
            <v>2525</v>
          </cell>
          <cell r="B1209">
            <v>65</v>
          </cell>
          <cell r="C1209" t="str">
            <v>NSW</v>
          </cell>
        </row>
        <row r="1210">
          <cell r="A1210">
            <v>2526</v>
          </cell>
          <cell r="B1210">
            <v>65</v>
          </cell>
          <cell r="C1210" t="str">
            <v>NSW</v>
          </cell>
        </row>
        <row r="1211">
          <cell r="A1211">
            <v>2527</v>
          </cell>
          <cell r="B1211">
            <v>65</v>
          </cell>
          <cell r="C1211" t="str">
            <v>NSW</v>
          </cell>
        </row>
        <row r="1212">
          <cell r="A1212">
            <v>2528</v>
          </cell>
          <cell r="B1212">
            <v>65</v>
          </cell>
          <cell r="C1212" t="str">
            <v>NSW</v>
          </cell>
        </row>
        <row r="1213">
          <cell r="A1213">
            <v>2529</v>
          </cell>
          <cell r="B1213">
            <v>65</v>
          </cell>
          <cell r="C1213" t="str">
            <v>NSW</v>
          </cell>
        </row>
        <row r="1214">
          <cell r="A1214">
            <v>2530</v>
          </cell>
          <cell r="B1214">
            <v>65</v>
          </cell>
          <cell r="C1214" t="str">
            <v>NSW</v>
          </cell>
        </row>
        <row r="1215">
          <cell r="A1215">
            <v>2533</v>
          </cell>
          <cell r="B1215">
            <v>65</v>
          </cell>
          <cell r="C1215" t="str">
            <v>NSW</v>
          </cell>
        </row>
        <row r="1216">
          <cell r="A1216">
            <v>2534</v>
          </cell>
          <cell r="B1216">
            <v>65</v>
          </cell>
          <cell r="C1216" t="str">
            <v>NSW</v>
          </cell>
        </row>
        <row r="1217">
          <cell r="A1217">
            <v>2535</v>
          </cell>
          <cell r="B1217">
            <v>65</v>
          </cell>
          <cell r="C1217" t="str">
            <v>NSW</v>
          </cell>
        </row>
        <row r="1218">
          <cell r="A1218">
            <v>2536</v>
          </cell>
          <cell r="B1218">
            <v>65</v>
          </cell>
          <cell r="C1218" t="str">
            <v>NSW</v>
          </cell>
        </row>
        <row r="1219">
          <cell r="A1219">
            <v>2537</v>
          </cell>
          <cell r="B1219">
            <v>65</v>
          </cell>
          <cell r="C1219" t="str">
            <v>NSW</v>
          </cell>
        </row>
        <row r="1220">
          <cell r="A1220">
            <v>2538</v>
          </cell>
          <cell r="B1220">
            <v>65</v>
          </cell>
          <cell r="C1220" t="str">
            <v>NSW</v>
          </cell>
        </row>
        <row r="1221">
          <cell r="A1221">
            <v>2539</v>
          </cell>
          <cell r="B1221">
            <v>65</v>
          </cell>
          <cell r="C1221" t="str">
            <v>NSW</v>
          </cell>
        </row>
        <row r="1222">
          <cell r="A1222">
            <v>2540</v>
          </cell>
          <cell r="B1222">
            <v>65</v>
          </cell>
          <cell r="C1222" t="str">
            <v>NSW</v>
          </cell>
        </row>
        <row r="1223">
          <cell r="A1223">
            <v>2541</v>
          </cell>
          <cell r="B1223">
            <v>65</v>
          </cell>
          <cell r="C1223" t="str">
            <v>NSW</v>
          </cell>
        </row>
        <row r="1224">
          <cell r="A1224">
            <v>2545</v>
          </cell>
          <cell r="B1224">
            <v>65</v>
          </cell>
          <cell r="C1224" t="str">
            <v>NSW</v>
          </cell>
        </row>
        <row r="1225">
          <cell r="A1225">
            <v>2546</v>
          </cell>
          <cell r="B1225">
            <v>65</v>
          </cell>
          <cell r="C1225" t="str">
            <v>NSW</v>
          </cell>
        </row>
        <row r="1226">
          <cell r="A1226">
            <v>2548</v>
          </cell>
          <cell r="B1226">
            <v>65</v>
          </cell>
          <cell r="C1226" t="str">
            <v>NSW</v>
          </cell>
        </row>
        <row r="1227">
          <cell r="A1227">
            <v>2549</v>
          </cell>
          <cell r="B1227">
            <v>65</v>
          </cell>
          <cell r="C1227" t="str">
            <v>NSW</v>
          </cell>
        </row>
        <row r="1228">
          <cell r="A1228">
            <v>2550</v>
          </cell>
          <cell r="B1228">
            <v>65</v>
          </cell>
          <cell r="C1228" t="str">
            <v>NSW</v>
          </cell>
        </row>
        <row r="1229">
          <cell r="A1229">
            <v>2551</v>
          </cell>
          <cell r="B1229">
            <v>65</v>
          </cell>
          <cell r="C1229" t="str">
            <v>NSW</v>
          </cell>
        </row>
        <row r="1230">
          <cell r="A1230">
            <v>2558</v>
          </cell>
          <cell r="B1230">
            <v>63</v>
          </cell>
          <cell r="C1230" t="str">
            <v>NSW</v>
          </cell>
        </row>
        <row r="1231">
          <cell r="A1231">
            <v>2559</v>
          </cell>
          <cell r="B1231">
            <v>63</v>
          </cell>
          <cell r="C1231" t="str">
            <v>NSW</v>
          </cell>
        </row>
        <row r="1232">
          <cell r="A1232">
            <v>2560</v>
          </cell>
          <cell r="B1232">
            <v>63</v>
          </cell>
          <cell r="C1232" t="str">
            <v>NSW</v>
          </cell>
        </row>
        <row r="1233">
          <cell r="A1233">
            <v>2563</v>
          </cell>
          <cell r="B1233">
            <v>63</v>
          </cell>
          <cell r="C1233" t="str">
            <v>NSW</v>
          </cell>
        </row>
        <row r="1234">
          <cell r="A1234">
            <v>2564</v>
          </cell>
          <cell r="B1234">
            <v>63</v>
          </cell>
          <cell r="C1234" t="str">
            <v>NSW</v>
          </cell>
        </row>
        <row r="1235">
          <cell r="A1235">
            <v>2565</v>
          </cell>
          <cell r="B1235">
            <v>63</v>
          </cell>
          <cell r="C1235" t="str">
            <v>NSW</v>
          </cell>
        </row>
        <row r="1236">
          <cell r="A1236">
            <v>2566</v>
          </cell>
          <cell r="B1236">
            <v>63</v>
          </cell>
          <cell r="C1236" t="str">
            <v>NSW</v>
          </cell>
        </row>
        <row r="1237">
          <cell r="A1237">
            <v>2567</v>
          </cell>
          <cell r="B1237">
            <v>63</v>
          </cell>
          <cell r="C1237" t="str">
            <v>NSW</v>
          </cell>
        </row>
        <row r="1238">
          <cell r="A1238">
            <v>2568</v>
          </cell>
          <cell r="B1238">
            <v>63</v>
          </cell>
          <cell r="C1238" t="str">
            <v>NSW</v>
          </cell>
        </row>
        <row r="1239">
          <cell r="A1239">
            <v>2569</v>
          </cell>
          <cell r="B1239">
            <v>63</v>
          </cell>
          <cell r="C1239" t="str">
            <v>NSW</v>
          </cell>
        </row>
        <row r="1240">
          <cell r="A1240">
            <v>2570</v>
          </cell>
          <cell r="B1240">
            <v>63</v>
          </cell>
          <cell r="C1240" t="str">
            <v>NSW</v>
          </cell>
        </row>
        <row r="1241">
          <cell r="A1241">
            <v>2571</v>
          </cell>
          <cell r="B1241">
            <v>63</v>
          </cell>
          <cell r="C1241" t="str">
            <v>NSW</v>
          </cell>
        </row>
        <row r="1242">
          <cell r="A1242">
            <v>2572</v>
          </cell>
          <cell r="B1242">
            <v>63</v>
          </cell>
          <cell r="C1242" t="str">
            <v>NSW</v>
          </cell>
        </row>
        <row r="1243">
          <cell r="A1243">
            <v>2573</v>
          </cell>
          <cell r="B1243">
            <v>63</v>
          </cell>
          <cell r="C1243" t="str">
            <v>NSW</v>
          </cell>
        </row>
        <row r="1244">
          <cell r="A1244">
            <v>2574</v>
          </cell>
          <cell r="B1244">
            <v>63</v>
          </cell>
          <cell r="C1244" t="str">
            <v>NSW</v>
          </cell>
        </row>
        <row r="1245">
          <cell r="A1245">
            <v>2575</v>
          </cell>
          <cell r="B1245">
            <v>65</v>
          </cell>
          <cell r="C1245" t="str">
            <v>NSW</v>
          </cell>
        </row>
        <row r="1246">
          <cell r="A1246">
            <v>2576</v>
          </cell>
          <cell r="B1246">
            <v>65</v>
          </cell>
          <cell r="C1246" t="str">
            <v>NSW</v>
          </cell>
        </row>
        <row r="1247">
          <cell r="A1247">
            <v>2577</v>
          </cell>
          <cell r="B1247">
            <v>65</v>
          </cell>
          <cell r="C1247" t="str">
            <v>NSW</v>
          </cell>
        </row>
        <row r="1248">
          <cell r="A1248">
            <v>2578</v>
          </cell>
          <cell r="B1248">
            <v>65</v>
          </cell>
          <cell r="C1248" t="str">
            <v>NSW</v>
          </cell>
        </row>
        <row r="1249">
          <cell r="A1249">
            <v>2579</v>
          </cell>
          <cell r="B1249">
            <v>65</v>
          </cell>
          <cell r="C1249" t="str">
            <v>NSW</v>
          </cell>
        </row>
        <row r="1250">
          <cell r="A1250">
            <v>2580</v>
          </cell>
          <cell r="B1250">
            <v>64</v>
          </cell>
          <cell r="C1250" t="str">
            <v>NSW</v>
          </cell>
        </row>
        <row r="1251">
          <cell r="A1251">
            <v>2581</v>
          </cell>
          <cell r="B1251">
            <v>64</v>
          </cell>
          <cell r="C1251" t="str">
            <v>NSW</v>
          </cell>
        </row>
        <row r="1252">
          <cell r="A1252">
            <v>2582</v>
          </cell>
          <cell r="B1252">
            <v>64</v>
          </cell>
          <cell r="C1252" t="str">
            <v>NSW</v>
          </cell>
        </row>
        <row r="1253">
          <cell r="A1253">
            <v>2583</v>
          </cell>
          <cell r="B1253">
            <v>64</v>
          </cell>
          <cell r="C1253" t="str">
            <v>NSW</v>
          </cell>
        </row>
        <row r="1254">
          <cell r="A1254">
            <v>2584</v>
          </cell>
          <cell r="B1254">
            <v>57</v>
          </cell>
          <cell r="C1254" t="str">
            <v>NSW</v>
          </cell>
        </row>
        <row r="1255">
          <cell r="A1255">
            <v>2585</v>
          </cell>
          <cell r="B1255">
            <v>57</v>
          </cell>
          <cell r="C1255" t="str">
            <v>NSW</v>
          </cell>
        </row>
        <row r="1256">
          <cell r="A1256">
            <v>2586</v>
          </cell>
          <cell r="B1256">
            <v>57</v>
          </cell>
          <cell r="C1256" t="str">
            <v>NSW</v>
          </cell>
        </row>
        <row r="1257">
          <cell r="A1257">
            <v>2587</v>
          </cell>
          <cell r="B1257">
            <v>57</v>
          </cell>
          <cell r="C1257" t="str">
            <v>NSW</v>
          </cell>
        </row>
        <row r="1258">
          <cell r="A1258">
            <v>2588</v>
          </cell>
          <cell r="B1258">
            <v>57</v>
          </cell>
          <cell r="C1258" t="str">
            <v>NSW</v>
          </cell>
        </row>
        <row r="1259">
          <cell r="A1259">
            <v>2589</v>
          </cell>
          <cell r="B1259">
            <v>64</v>
          </cell>
          <cell r="C1259" t="str">
            <v>NSW</v>
          </cell>
        </row>
        <row r="1260">
          <cell r="A1260">
            <v>2590</v>
          </cell>
          <cell r="B1260">
            <v>57</v>
          </cell>
          <cell r="C1260" t="str">
            <v>NSW</v>
          </cell>
        </row>
        <row r="1261">
          <cell r="A1261">
            <v>2594</v>
          </cell>
          <cell r="B1261">
            <v>57</v>
          </cell>
          <cell r="C1261" t="str">
            <v>NSW</v>
          </cell>
        </row>
        <row r="1262">
          <cell r="A1262">
            <v>2600</v>
          </cell>
          <cell r="B1262">
            <v>64</v>
          </cell>
          <cell r="C1262" t="str">
            <v>NSW</v>
          </cell>
        </row>
        <row r="1263">
          <cell r="A1263">
            <v>2601</v>
          </cell>
          <cell r="B1263">
            <v>64</v>
          </cell>
          <cell r="C1263" t="str">
            <v>NSW</v>
          </cell>
        </row>
        <row r="1264">
          <cell r="A1264">
            <v>2602</v>
          </cell>
          <cell r="B1264">
            <v>64</v>
          </cell>
          <cell r="C1264" t="str">
            <v>NSW</v>
          </cell>
        </row>
        <row r="1265">
          <cell r="A1265">
            <v>2603</v>
          </cell>
          <cell r="B1265">
            <v>64</v>
          </cell>
          <cell r="C1265" t="str">
            <v>NSW</v>
          </cell>
        </row>
        <row r="1266">
          <cell r="A1266">
            <v>2604</v>
          </cell>
          <cell r="B1266">
            <v>64</v>
          </cell>
          <cell r="C1266" t="str">
            <v>NSW</v>
          </cell>
        </row>
        <row r="1267">
          <cell r="A1267">
            <v>2605</v>
          </cell>
          <cell r="B1267">
            <v>64</v>
          </cell>
          <cell r="C1267" t="str">
            <v>NSW</v>
          </cell>
        </row>
        <row r="1268">
          <cell r="A1268">
            <v>2606</v>
          </cell>
          <cell r="B1268">
            <v>64</v>
          </cell>
          <cell r="C1268" t="str">
            <v>NSW</v>
          </cell>
        </row>
        <row r="1269">
          <cell r="A1269">
            <v>2607</v>
          </cell>
          <cell r="B1269">
            <v>64</v>
          </cell>
          <cell r="C1269" t="str">
            <v>NSW</v>
          </cell>
        </row>
        <row r="1270">
          <cell r="A1270">
            <v>2608</v>
          </cell>
          <cell r="B1270">
            <v>64</v>
          </cell>
          <cell r="C1270" t="str">
            <v>NSW</v>
          </cell>
        </row>
        <row r="1271">
          <cell r="A1271">
            <v>2609</v>
          </cell>
          <cell r="B1271">
            <v>64</v>
          </cell>
          <cell r="C1271" t="str">
            <v>NSW</v>
          </cell>
        </row>
        <row r="1272">
          <cell r="A1272">
            <v>2610</v>
          </cell>
          <cell r="B1272">
            <v>64</v>
          </cell>
          <cell r="C1272" t="str">
            <v>NSW</v>
          </cell>
        </row>
        <row r="1273">
          <cell r="A1273">
            <v>2611</v>
          </cell>
          <cell r="B1273">
            <v>64</v>
          </cell>
          <cell r="C1273" t="str">
            <v>NSW</v>
          </cell>
        </row>
        <row r="1274">
          <cell r="A1274">
            <v>2612</v>
          </cell>
          <cell r="B1274">
            <v>64</v>
          </cell>
          <cell r="C1274" t="str">
            <v>NSW</v>
          </cell>
        </row>
        <row r="1275">
          <cell r="A1275">
            <v>2614</v>
          </cell>
          <cell r="B1275">
            <v>64</v>
          </cell>
          <cell r="C1275" t="str">
            <v>NSW</v>
          </cell>
        </row>
        <row r="1276">
          <cell r="A1276">
            <v>2615</v>
          </cell>
          <cell r="B1276">
            <v>64</v>
          </cell>
          <cell r="C1276" t="str">
            <v>NSW</v>
          </cell>
        </row>
        <row r="1277">
          <cell r="A1277">
            <v>2616</v>
          </cell>
          <cell r="B1277">
            <v>64</v>
          </cell>
          <cell r="C1277" t="str">
            <v>NSW</v>
          </cell>
        </row>
        <row r="1278">
          <cell r="A1278">
            <v>2617</v>
          </cell>
          <cell r="B1278">
            <v>64</v>
          </cell>
          <cell r="C1278" t="str">
            <v>NSW</v>
          </cell>
        </row>
        <row r="1279">
          <cell r="A1279">
            <v>2618</v>
          </cell>
          <cell r="B1279">
            <v>64</v>
          </cell>
          <cell r="C1279" t="str">
            <v>NSW</v>
          </cell>
        </row>
        <row r="1280">
          <cell r="A1280">
            <v>2619</v>
          </cell>
          <cell r="B1280">
            <v>64</v>
          </cell>
          <cell r="C1280" t="str">
            <v>NSW</v>
          </cell>
        </row>
        <row r="1281">
          <cell r="A1281">
            <v>2620</v>
          </cell>
          <cell r="B1281">
            <v>64</v>
          </cell>
          <cell r="C1281" t="str">
            <v>NSW</v>
          </cell>
        </row>
        <row r="1282">
          <cell r="A1282">
            <v>2621</v>
          </cell>
          <cell r="B1282">
            <v>64</v>
          </cell>
          <cell r="C1282" t="str">
            <v>NSW</v>
          </cell>
        </row>
        <row r="1283">
          <cell r="A1283">
            <v>2622</v>
          </cell>
          <cell r="B1283">
            <v>64</v>
          </cell>
          <cell r="C1283" t="str">
            <v>NSW</v>
          </cell>
        </row>
        <row r="1284">
          <cell r="A1284">
            <v>2623</v>
          </cell>
          <cell r="B1284">
            <v>64</v>
          </cell>
          <cell r="C1284" t="str">
            <v>NSW</v>
          </cell>
        </row>
        <row r="1285">
          <cell r="A1285">
            <v>2624</v>
          </cell>
          <cell r="B1285">
            <v>57</v>
          </cell>
          <cell r="C1285" t="str">
            <v>NSW</v>
          </cell>
        </row>
        <row r="1286">
          <cell r="A1286">
            <v>2625</v>
          </cell>
          <cell r="B1286">
            <v>57</v>
          </cell>
          <cell r="C1286" t="str">
            <v>NSW</v>
          </cell>
        </row>
        <row r="1287">
          <cell r="A1287">
            <v>2626</v>
          </cell>
          <cell r="B1287">
            <v>64</v>
          </cell>
          <cell r="C1287" t="str">
            <v>NSW</v>
          </cell>
        </row>
        <row r="1288">
          <cell r="A1288">
            <v>2627</v>
          </cell>
          <cell r="B1288">
            <v>64</v>
          </cell>
          <cell r="C1288" t="str">
            <v>NSW</v>
          </cell>
        </row>
        <row r="1289">
          <cell r="A1289">
            <v>2628</v>
          </cell>
          <cell r="B1289">
            <v>64</v>
          </cell>
          <cell r="C1289" t="str">
            <v>NSW</v>
          </cell>
        </row>
        <row r="1290">
          <cell r="A1290">
            <v>2630</v>
          </cell>
          <cell r="B1290">
            <v>64</v>
          </cell>
          <cell r="C1290" t="str">
            <v>NSW</v>
          </cell>
        </row>
        <row r="1291">
          <cell r="A1291">
            <v>2631</v>
          </cell>
          <cell r="B1291">
            <v>64</v>
          </cell>
          <cell r="C1291" t="str">
            <v>NSW</v>
          </cell>
        </row>
        <row r="1292">
          <cell r="A1292">
            <v>2632</v>
          </cell>
          <cell r="B1292">
            <v>64</v>
          </cell>
          <cell r="C1292" t="str">
            <v>NSW</v>
          </cell>
        </row>
        <row r="1293">
          <cell r="A1293">
            <v>2633</v>
          </cell>
          <cell r="B1293">
            <v>64</v>
          </cell>
          <cell r="C1293" t="str">
            <v>NSW</v>
          </cell>
        </row>
        <row r="1294">
          <cell r="A1294">
            <v>2640</v>
          </cell>
          <cell r="B1294">
            <v>57</v>
          </cell>
          <cell r="C1294" t="str">
            <v>NSW</v>
          </cell>
        </row>
        <row r="1295">
          <cell r="A1295">
            <v>2641</v>
          </cell>
          <cell r="B1295">
            <v>57</v>
          </cell>
          <cell r="C1295" t="str">
            <v>NSW</v>
          </cell>
        </row>
        <row r="1296">
          <cell r="A1296">
            <v>2642</v>
          </cell>
          <cell r="B1296">
            <v>57</v>
          </cell>
          <cell r="C1296" t="str">
            <v>NSW</v>
          </cell>
        </row>
        <row r="1297">
          <cell r="A1297">
            <v>2643</v>
          </cell>
          <cell r="B1297">
            <v>57</v>
          </cell>
          <cell r="C1297" t="str">
            <v>NSW</v>
          </cell>
        </row>
        <row r="1298">
          <cell r="A1298">
            <v>2644</v>
          </cell>
          <cell r="B1298">
            <v>57</v>
          </cell>
          <cell r="C1298" t="str">
            <v>NSW</v>
          </cell>
        </row>
        <row r="1299">
          <cell r="A1299">
            <v>2645</v>
          </cell>
          <cell r="B1299">
            <v>54</v>
          </cell>
          <cell r="C1299" t="str">
            <v>NSW</v>
          </cell>
        </row>
        <row r="1300">
          <cell r="A1300">
            <v>2646</v>
          </cell>
          <cell r="B1300">
            <v>54</v>
          </cell>
          <cell r="C1300" t="str">
            <v>NSW</v>
          </cell>
        </row>
        <row r="1301">
          <cell r="A1301">
            <v>2647</v>
          </cell>
          <cell r="B1301">
            <v>54</v>
          </cell>
          <cell r="C1301" t="str">
            <v>NSW</v>
          </cell>
        </row>
        <row r="1302">
          <cell r="A1302">
            <v>2648</v>
          </cell>
          <cell r="B1302">
            <v>53</v>
          </cell>
          <cell r="C1302" t="str">
            <v>NSW</v>
          </cell>
        </row>
        <row r="1303">
          <cell r="A1303">
            <v>2649</v>
          </cell>
          <cell r="B1303">
            <v>57</v>
          </cell>
          <cell r="C1303" t="str">
            <v>NSW</v>
          </cell>
        </row>
        <row r="1304">
          <cell r="A1304">
            <v>2650</v>
          </cell>
          <cell r="B1304">
            <v>57</v>
          </cell>
          <cell r="C1304" t="str">
            <v>NSW</v>
          </cell>
        </row>
        <row r="1305">
          <cell r="A1305">
            <v>2651</v>
          </cell>
          <cell r="B1305">
            <v>57</v>
          </cell>
          <cell r="C1305" t="str">
            <v>NSW</v>
          </cell>
        </row>
        <row r="1306">
          <cell r="A1306">
            <v>2652</v>
          </cell>
          <cell r="B1306">
            <v>54</v>
          </cell>
          <cell r="C1306" t="str">
            <v>NSW</v>
          </cell>
        </row>
        <row r="1307">
          <cell r="A1307">
            <v>2653</v>
          </cell>
          <cell r="B1307">
            <v>57</v>
          </cell>
          <cell r="C1307" t="str">
            <v>NSW</v>
          </cell>
        </row>
        <row r="1308">
          <cell r="A1308">
            <v>2655</v>
          </cell>
          <cell r="B1308">
            <v>54</v>
          </cell>
          <cell r="C1308" t="str">
            <v>NSW</v>
          </cell>
        </row>
        <row r="1309">
          <cell r="A1309">
            <v>2656</v>
          </cell>
          <cell r="B1309">
            <v>54</v>
          </cell>
          <cell r="C1309" t="str">
            <v>NSW</v>
          </cell>
        </row>
        <row r="1310">
          <cell r="A1310">
            <v>2658</v>
          </cell>
          <cell r="B1310">
            <v>54</v>
          </cell>
          <cell r="C1310" t="str">
            <v>NSW</v>
          </cell>
        </row>
        <row r="1311">
          <cell r="A1311">
            <v>2659</v>
          </cell>
          <cell r="B1311">
            <v>54</v>
          </cell>
          <cell r="C1311" t="str">
            <v>NSW</v>
          </cell>
        </row>
        <row r="1312">
          <cell r="A1312">
            <v>2660</v>
          </cell>
          <cell r="B1312">
            <v>54</v>
          </cell>
          <cell r="C1312" t="str">
            <v>NSW</v>
          </cell>
        </row>
        <row r="1313">
          <cell r="A1313">
            <v>2661</v>
          </cell>
          <cell r="B1313">
            <v>54</v>
          </cell>
          <cell r="C1313" t="str">
            <v>NSW</v>
          </cell>
        </row>
        <row r="1314">
          <cell r="A1314">
            <v>2663</v>
          </cell>
          <cell r="B1314">
            <v>54</v>
          </cell>
          <cell r="C1314" t="str">
            <v>NSW</v>
          </cell>
        </row>
        <row r="1315">
          <cell r="A1315">
            <v>2665</v>
          </cell>
          <cell r="B1315">
            <v>54</v>
          </cell>
          <cell r="C1315" t="str">
            <v>NSW</v>
          </cell>
        </row>
        <row r="1316">
          <cell r="A1316">
            <v>2666</v>
          </cell>
          <cell r="B1316">
            <v>57</v>
          </cell>
          <cell r="C1316" t="str">
            <v>NSW</v>
          </cell>
        </row>
        <row r="1317">
          <cell r="A1317">
            <v>2668</v>
          </cell>
          <cell r="B1317">
            <v>57</v>
          </cell>
          <cell r="C1317" t="str">
            <v>NSW</v>
          </cell>
        </row>
        <row r="1318">
          <cell r="A1318">
            <v>2669</v>
          </cell>
          <cell r="B1318">
            <v>56</v>
          </cell>
          <cell r="C1318" t="str">
            <v>NSW</v>
          </cell>
        </row>
        <row r="1319">
          <cell r="A1319">
            <v>2671</v>
          </cell>
          <cell r="B1319">
            <v>56</v>
          </cell>
          <cell r="C1319" t="str">
            <v>NSW</v>
          </cell>
        </row>
        <row r="1320">
          <cell r="A1320">
            <v>2672</v>
          </cell>
          <cell r="B1320">
            <v>54</v>
          </cell>
          <cell r="C1320" t="str">
            <v>NSW</v>
          </cell>
        </row>
        <row r="1321">
          <cell r="A1321">
            <v>2675</v>
          </cell>
          <cell r="B1321">
            <v>54</v>
          </cell>
          <cell r="C1321" t="str">
            <v>NSW</v>
          </cell>
        </row>
        <row r="1322">
          <cell r="A1322">
            <v>2678</v>
          </cell>
          <cell r="B1322">
            <v>54</v>
          </cell>
          <cell r="C1322" t="str">
            <v>NSW</v>
          </cell>
        </row>
        <row r="1323">
          <cell r="A1323">
            <v>2680</v>
          </cell>
          <cell r="B1323">
            <v>54</v>
          </cell>
          <cell r="C1323" t="str">
            <v>NSW</v>
          </cell>
        </row>
        <row r="1324">
          <cell r="A1324">
            <v>2681</v>
          </cell>
          <cell r="B1324">
            <v>54</v>
          </cell>
          <cell r="C1324" t="str">
            <v>NSW</v>
          </cell>
        </row>
        <row r="1325">
          <cell r="A1325">
            <v>2700</v>
          </cell>
          <cell r="B1325">
            <v>54</v>
          </cell>
          <cell r="C1325" t="str">
            <v>NSW</v>
          </cell>
        </row>
        <row r="1326">
          <cell r="A1326">
            <v>2701</v>
          </cell>
          <cell r="B1326">
            <v>54</v>
          </cell>
          <cell r="C1326" t="str">
            <v>NSW</v>
          </cell>
        </row>
        <row r="1327">
          <cell r="A1327">
            <v>2702</v>
          </cell>
          <cell r="B1327">
            <v>54</v>
          </cell>
          <cell r="C1327" t="str">
            <v>NSW</v>
          </cell>
        </row>
        <row r="1328">
          <cell r="A1328">
            <v>2703</v>
          </cell>
          <cell r="B1328">
            <v>54</v>
          </cell>
          <cell r="C1328" t="str">
            <v>NSW</v>
          </cell>
        </row>
        <row r="1329">
          <cell r="A1329">
            <v>2705</v>
          </cell>
          <cell r="B1329">
            <v>54</v>
          </cell>
          <cell r="C1329" t="str">
            <v>NSW</v>
          </cell>
        </row>
        <row r="1330">
          <cell r="A1330">
            <v>2706</v>
          </cell>
          <cell r="B1330">
            <v>54</v>
          </cell>
          <cell r="C1330" t="str">
            <v>NSW</v>
          </cell>
        </row>
        <row r="1331">
          <cell r="A1331">
            <v>2707</v>
          </cell>
          <cell r="B1331">
            <v>54</v>
          </cell>
          <cell r="C1331" t="str">
            <v>NSW</v>
          </cell>
        </row>
        <row r="1332">
          <cell r="A1332">
            <v>2708</v>
          </cell>
          <cell r="B1332">
            <v>54</v>
          </cell>
          <cell r="C1332" t="str">
            <v>NSW</v>
          </cell>
        </row>
        <row r="1333">
          <cell r="A1333">
            <v>2710</v>
          </cell>
          <cell r="B1333">
            <v>54</v>
          </cell>
          <cell r="C1333" t="str">
            <v>NSW</v>
          </cell>
        </row>
        <row r="1334">
          <cell r="A1334">
            <v>2711</v>
          </cell>
          <cell r="B1334">
            <v>54</v>
          </cell>
          <cell r="C1334" t="str">
            <v>NSW</v>
          </cell>
        </row>
        <row r="1335">
          <cell r="A1335">
            <v>2712</v>
          </cell>
          <cell r="B1335">
            <v>54</v>
          </cell>
          <cell r="C1335" t="str">
            <v>NSW</v>
          </cell>
        </row>
        <row r="1336">
          <cell r="A1336">
            <v>2713</v>
          </cell>
          <cell r="B1336">
            <v>54</v>
          </cell>
          <cell r="C1336" t="str">
            <v>NSW</v>
          </cell>
        </row>
        <row r="1337">
          <cell r="A1337">
            <v>2714</v>
          </cell>
          <cell r="B1337">
            <v>54</v>
          </cell>
          <cell r="C1337" t="str">
            <v>NSW</v>
          </cell>
        </row>
        <row r="1338">
          <cell r="A1338">
            <v>2715</v>
          </cell>
          <cell r="B1338">
            <v>54</v>
          </cell>
          <cell r="C1338" t="str">
            <v>NSW</v>
          </cell>
        </row>
        <row r="1339">
          <cell r="A1339">
            <v>2716</v>
          </cell>
          <cell r="B1339">
            <v>54</v>
          </cell>
          <cell r="C1339" t="str">
            <v>NSW</v>
          </cell>
        </row>
        <row r="1340">
          <cell r="A1340">
            <v>2717</v>
          </cell>
          <cell r="B1340">
            <v>53</v>
          </cell>
          <cell r="C1340" t="str">
            <v>NSW</v>
          </cell>
        </row>
        <row r="1341">
          <cell r="A1341">
            <v>2720</v>
          </cell>
          <cell r="B1341">
            <v>57</v>
          </cell>
          <cell r="C1341" t="str">
            <v>NSW</v>
          </cell>
        </row>
        <row r="1342">
          <cell r="A1342">
            <v>2721</v>
          </cell>
          <cell r="B1342">
            <v>57</v>
          </cell>
          <cell r="C1342" t="str">
            <v>NSW</v>
          </cell>
        </row>
        <row r="1343">
          <cell r="A1343">
            <v>2722</v>
          </cell>
          <cell r="B1343">
            <v>57</v>
          </cell>
          <cell r="C1343" t="str">
            <v>NSW</v>
          </cell>
        </row>
        <row r="1344">
          <cell r="A1344">
            <v>2725</v>
          </cell>
          <cell r="B1344">
            <v>57</v>
          </cell>
          <cell r="C1344" t="str">
            <v>NSW</v>
          </cell>
        </row>
        <row r="1345">
          <cell r="A1345">
            <v>2726</v>
          </cell>
          <cell r="B1345">
            <v>57</v>
          </cell>
          <cell r="C1345" t="str">
            <v>NSW</v>
          </cell>
        </row>
        <row r="1346">
          <cell r="A1346">
            <v>2727</v>
          </cell>
          <cell r="B1346">
            <v>57</v>
          </cell>
          <cell r="C1346" t="str">
            <v>NSW</v>
          </cell>
        </row>
        <row r="1347">
          <cell r="A1347">
            <v>2729</v>
          </cell>
          <cell r="B1347">
            <v>57</v>
          </cell>
          <cell r="C1347" t="str">
            <v>NSW</v>
          </cell>
        </row>
        <row r="1348">
          <cell r="A1348">
            <v>2730</v>
          </cell>
          <cell r="B1348">
            <v>57</v>
          </cell>
          <cell r="C1348" t="str">
            <v>NSW</v>
          </cell>
        </row>
        <row r="1349">
          <cell r="A1349">
            <v>2731</v>
          </cell>
          <cell r="B1349">
            <v>54</v>
          </cell>
          <cell r="C1349" t="str">
            <v>NSW</v>
          </cell>
        </row>
        <row r="1350">
          <cell r="A1350">
            <v>2732</v>
          </cell>
          <cell r="B1350">
            <v>54</v>
          </cell>
          <cell r="C1350" t="str">
            <v>NSW</v>
          </cell>
        </row>
        <row r="1351">
          <cell r="A1351">
            <v>2733</v>
          </cell>
          <cell r="B1351">
            <v>54</v>
          </cell>
          <cell r="C1351" t="str">
            <v>NSW</v>
          </cell>
        </row>
        <row r="1352">
          <cell r="A1352">
            <v>2734</v>
          </cell>
          <cell r="B1352">
            <v>54</v>
          </cell>
          <cell r="C1352" t="str">
            <v>NSW</v>
          </cell>
        </row>
        <row r="1353">
          <cell r="A1353">
            <v>2735</v>
          </cell>
          <cell r="B1353">
            <v>54</v>
          </cell>
          <cell r="C1353" t="str">
            <v>NSW</v>
          </cell>
        </row>
        <row r="1354">
          <cell r="A1354">
            <v>2736</v>
          </cell>
          <cell r="B1354">
            <v>54</v>
          </cell>
          <cell r="C1354" t="str">
            <v>NSW</v>
          </cell>
        </row>
        <row r="1355">
          <cell r="A1355">
            <v>2737</v>
          </cell>
          <cell r="B1355">
            <v>53</v>
          </cell>
          <cell r="C1355" t="str">
            <v>NSW</v>
          </cell>
        </row>
        <row r="1356">
          <cell r="A1356">
            <v>2738</v>
          </cell>
          <cell r="B1356">
            <v>53</v>
          </cell>
          <cell r="C1356" t="str">
            <v>NSW</v>
          </cell>
        </row>
        <row r="1357">
          <cell r="A1357">
            <v>2739</v>
          </cell>
          <cell r="B1357">
            <v>53</v>
          </cell>
          <cell r="C1357" t="str">
            <v>NSW</v>
          </cell>
        </row>
        <row r="1358">
          <cell r="A1358">
            <v>2740</v>
          </cell>
          <cell r="B1358">
            <v>63</v>
          </cell>
          <cell r="C1358" t="str">
            <v>NSW</v>
          </cell>
        </row>
        <row r="1359">
          <cell r="A1359">
            <v>2745</v>
          </cell>
          <cell r="B1359">
            <v>63</v>
          </cell>
          <cell r="C1359" t="str">
            <v>NSW</v>
          </cell>
        </row>
        <row r="1360">
          <cell r="A1360">
            <v>2746</v>
          </cell>
          <cell r="B1360">
            <v>63</v>
          </cell>
          <cell r="C1360" t="str">
            <v>NSW</v>
          </cell>
        </row>
        <row r="1361">
          <cell r="A1361">
            <v>2747</v>
          </cell>
          <cell r="B1361">
            <v>63</v>
          </cell>
          <cell r="C1361" t="str">
            <v>NSW</v>
          </cell>
        </row>
        <row r="1362">
          <cell r="A1362">
            <v>2748</v>
          </cell>
          <cell r="B1362">
            <v>63</v>
          </cell>
          <cell r="C1362" t="str">
            <v>NSW</v>
          </cell>
        </row>
        <row r="1363">
          <cell r="A1363">
            <v>2749</v>
          </cell>
          <cell r="B1363">
            <v>63</v>
          </cell>
          <cell r="C1363" t="str">
            <v>NSW</v>
          </cell>
        </row>
        <row r="1364">
          <cell r="A1364">
            <v>2750</v>
          </cell>
          <cell r="B1364">
            <v>63</v>
          </cell>
          <cell r="C1364" t="str">
            <v>NSW</v>
          </cell>
        </row>
        <row r="1365">
          <cell r="A1365">
            <v>2751</v>
          </cell>
          <cell r="B1365">
            <v>63</v>
          </cell>
          <cell r="C1365" t="str">
            <v>NSW</v>
          </cell>
        </row>
        <row r="1366">
          <cell r="A1366">
            <v>2752</v>
          </cell>
          <cell r="B1366">
            <v>63</v>
          </cell>
          <cell r="C1366" t="str">
            <v>NSW</v>
          </cell>
        </row>
        <row r="1367">
          <cell r="A1367">
            <v>2753</v>
          </cell>
          <cell r="B1367">
            <v>63</v>
          </cell>
          <cell r="C1367" t="str">
            <v>NSW</v>
          </cell>
        </row>
        <row r="1368">
          <cell r="A1368">
            <v>2754</v>
          </cell>
          <cell r="B1368">
            <v>63</v>
          </cell>
          <cell r="C1368" t="str">
            <v>NSW</v>
          </cell>
        </row>
        <row r="1369">
          <cell r="A1369">
            <v>2755</v>
          </cell>
          <cell r="B1369">
            <v>63</v>
          </cell>
          <cell r="C1369" t="str">
            <v>NSW</v>
          </cell>
        </row>
        <row r="1370">
          <cell r="A1370">
            <v>2756</v>
          </cell>
          <cell r="B1370">
            <v>63</v>
          </cell>
          <cell r="C1370" t="str">
            <v>NSW</v>
          </cell>
        </row>
        <row r="1371">
          <cell r="A1371">
            <v>2757</v>
          </cell>
          <cell r="B1371">
            <v>63</v>
          </cell>
          <cell r="C1371" t="str">
            <v>NSW</v>
          </cell>
        </row>
        <row r="1372">
          <cell r="A1372">
            <v>2758</v>
          </cell>
          <cell r="B1372">
            <v>63</v>
          </cell>
          <cell r="C1372" t="str">
            <v>NSW</v>
          </cell>
        </row>
        <row r="1373">
          <cell r="A1373">
            <v>2759</v>
          </cell>
          <cell r="B1373">
            <v>63</v>
          </cell>
          <cell r="C1373" t="str">
            <v>NSW</v>
          </cell>
        </row>
        <row r="1374">
          <cell r="A1374">
            <v>2760</v>
          </cell>
          <cell r="B1374">
            <v>63</v>
          </cell>
          <cell r="C1374" t="str">
            <v>NSW</v>
          </cell>
        </row>
        <row r="1375">
          <cell r="A1375">
            <v>2761</v>
          </cell>
          <cell r="B1375">
            <v>63</v>
          </cell>
          <cell r="C1375" t="str">
            <v>NSW</v>
          </cell>
        </row>
        <row r="1376">
          <cell r="A1376">
            <v>2762</v>
          </cell>
          <cell r="B1376">
            <v>63</v>
          </cell>
          <cell r="C1376" t="str">
            <v>NSW</v>
          </cell>
        </row>
        <row r="1377">
          <cell r="A1377">
            <v>2763</v>
          </cell>
          <cell r="B1377">
            <v>63</v>
          </cell>
          <cell r="C1377" t="str">
            <v>NSW</v>
          </cell>
        </row>
        <row r="1378">
          <cell r="A1378">
            <v>2764</v>
          </cell>
          <cell r="B1378">
            <v>63</v>
          </cell>
          <cell r="C1378" t="str">
            <v>NSW</v>
          </cell>
        </row>
        <row r="1379">
          <cell r="A1379">
            <v>2765</v>
          </cell>
          <cell r="B1379">
            <v>63</v>
          </cell>
          <cell r="C1379" t="str">
            <v>NSW</v>
          </cell>
        </row>
        <row r="1380">
          <cell r="A1380">
            <v>2766</v>
          </cell>
          <cell r="B1380">
            <v>63</v>
          </cell>
          <cell r="C1380" t="str">
            <v>NSW</v>
          </cell>
        </row>
        <row r="1381">
          <cell r="A1381">
            <v>2767</v>
          </cell>
          <cell r="B1381">
            <v>63</v>
          </cell>
          <cell r="C1381" t="str">
            <v>NSW</v>
          </cell>
        </row>
        <row r="1382">
          <cell r="A1382">
            <v>2768</v>
          </cell>
          <cell r="B1382">
            <v>63</v>
          </cell>
          <cell r="C1382" t="str">
            <v>NSW</v>
          </cell>
        </row>
        <row r="1383">
          <cell r="A1383">
            <v>2770</v>
          </cell>
          <cell r="B1383">
            <v>63</v>
          </cell>
          <cell r="C1383" t="str">
            <v>NSW</v>
          </cell>
        </row>
        <row r="1384">
          <cell r="A1384">
            <v>2773</v>
          </cell>
          <cell r="B1384">
            <v>63</v>
          </cell>
          <cell r="C1384" t="str">
            <v>NSW</v>
          </cell>
        </row>
        <row r="1385">
          <cell r="A1385">
            <v>2774</v>
          </cell>
          <cell r="B1385">
            <v>63</v>
          </cell>
          <cell r="C1385" t="str">
            <v>NSW</v>
          </cell>
        </row>
        <row r="1386">
          <cell r="A1386">
            <v>2775</v>
          </cell>
          <cell r="B1386">
            <v>63</v>
          </cell>
          <cell r="C1386" t="str">
            <v>NSW</v>
          </cell>
        </row>
        <row r="1387">
          <cell r="A1387">
            <v>2776</v>
          </cell>
          <cell r="B1387">
            <v>63</v>
          </cell>
          <cell r="C1387" t="str">
            <v>NSW</v>
          </cell>
        </row>
        <row r="1388">
          <cell r="A1388">
            <v>2777</v>
          </cell>
          <cell r="B1388">
            <v>63</v>
          </cell>
          <cell r="C1388" t="str">
            <v>NSW</v>
          </cell>
        </row>
        <row r="1389">
          <cell r="A1389">
            <v>2778</v>
          </cell>
          <cell r="B1389">
            <v>63</v>
          </cell>
          <cell r="C1389" t="str">
            <v>NSW</v>
          </cell>
        </row>
        <row r="1390">
          <cell r="A1390">
            <v>2779</v>
          </cell>
          <cell r="B1390">
            <v>63</v>
          </cell>
          <cell r="C1390" t="str">
            <v>NSW</v>
          </cell>
        </row>
        <row r="1391">
          <cell r="A1391">
            <v>2780</v>
          </cell>
          <cell r="B1391">
            <v>63</v>
          </cell>
          <cell r="C1391" t="str">
            <v>NSW</v>
          </cell>
        </row>
        <row r="1392">
          <cell r="A1392">
            <v>2781</v>
          </cell>
          <cell r="B1392">
            <v>63</v>
          </cell>
          <cell r="C1392" t="str">
            <v>NSW</v>
          </cell>
        </row>
        <row r="1393">
          <cell r="A1393">
            <v>2782</v>
          </cell>
          <cell r="B1393">
            <v>63</v>
          </cell>
          <cell r="C1393" t="str">
            <v>NSW</v>
          </cell>
        </row>
        <row r="1394">
          <cell r="A1394">
            <v>2783</v>
          </cell>
          <cell r="B1394">
            <v>63</v>
          </cell>
          <cell r="C1394" t="str">
            <v>NSW</v>
          </cell>
        </row>
        <row r="1395">
          <cell r="A1395">
            <v>2784</v>
          </cell>
          <cell r="B1395">
            <v>63</v>
          </cell>
          <cell r="C1395" t="str">
            <v>NSW</v>
          </cell>
        </row>
        <row r="1396">
          <cell r="A1396">
            <v>2785</v>
          </cell>
          <cell r="B1396">
            <v>63</v>
          </cell>
          <cell r="C1396" t="str">
            <v>NSW</v>
          </cell>
        </row>
        <row r="1397">
          <cell r="A1397">
            <v>2786</v>
          </cell>
          <cell r="B1397">
            <v>63</v>
          </cell>
          <cell r="C1397" t="str">
            <v>NSW</v>
          </cell>
        </row>
        <row r="1398">
          <cell r="A1398">
            <v>2787</v>
          </cell>
          <cell r="B1398">
            <v>62</v>
          </cell>
          <cell r="C1398" t="str">
            <v>NSW</v>
          </cell>
        </row>
        <row r="1399">
          <cell r="A1399">
            <v>2790</v>
          </cell>
          <cell r="B1399">
            <v>62</v>
          </cell>
          <cell r="C1399" t="str">
            <v>NSW</v>
          </cell>
        </row>
        <row r="1400">
          <cell r="A1400">
            <v>2791</v>
          </cell>
          <cell r="B1400">
            <v>62</v>
          </cell>
          <cell r="C1400" t="str">
            <v>NSW</v>
          </cell>
        </row>
        <row r="1401">
          <cell r="A1401">
            <v>2792</v>
          </cell>
          <cell r="B1401">
            <v>62</v>
          </cell>
          <cell r="C1401" t="str">
            <v>NSW</v>
          </cell>
        </row>
        <row r="1402">
          <cell r="A1402">
            <v>2793</v>
          </cell>
          <cell r="B1402">
            <v>62</v>
          </cell>
          <cell r="C1402" t="str">
            <v>NSW</v>
          </cell>
        </row>
        <row r="1403">
          <cell r="A1403">
            <v>2794</v>
          </cell>
          <cell r="B1403">
            <v>62</v>
          </cell>
          <cell r="C1403" t="str">
            <v>NSW</v>
          </cell>
        </row>
        <row r="1404">
          <cell r="A1404">
            <v>2795</v>
          </cell>
          <cell r="B1404">
            <v>62</v>
          </cell>
          <cell r="C1404" t="str">
            <v>NSW</v>
          </cell>
        </row>
        <row r="1405">
          <cell r="A1405">
            <v>2796</v>
          </cell>
          <cell r="B1405">
            <v>62</v>
          </cell>
          <cell r="C1405" t="str">
            <v>NSW</v>
          </cell>
        </row>
        <row r="1406">
          <cell r="A1406">
            <v>2797</v>
          </cell>
          <cell r="B1406">
            <v>62</v>
          </cell>
          <cell r="C1406" t="str">
            <v>NSW</v>
          </cell>
        </row>
        <row r="1407">
          <cell r="A1407">
            <v>2798</v>
          </cell>
          <cell r="B1407">
            <v>62</v>
          </cell>
          <cell r="C1407" t="str">
            <v>NSW</v>
          </cell>
        </row>
        <row r="1408">
          <cell r="A1408">
            <v>2799</v>
          </cell>
          <cell r="B1408">
            <v>62</v>
          </cell>
          <cell r="C1408" t="str">
            <v>NSW</v>
          </cell>
        </row>
        <row r="1409">
          <cell r="A1409">
            <v>2800</v>
          </cell>
          <cell r="B1409">
            <v>62</v>
          </cell>
          <cell r="C1409" t="str">
            <v>NSW</v>
          </cell>
        </row>
        <row r="1410">
          <cell r="A1410">
            <v>2803</v>
          </cell>
          <cell r="B1410">
            <v>56</v>
          </cell>
          <cell r="C1410" t="str">
            <v>NSW</v>
          </cell>
        </row>
        <row r="1411">
          <cell r="A1411">
            <v>2804</v>
          </cell>
          <cell r="B1411">
            <v>62</v>
          </cell>
          <cell r="C1411" t="str">
            <v>NSW</v>
          </cell>
        </row>
        <row r="1412">
          <cell r="A1412">
            <v>2805</v>
          </cell>
          <cell r="B1412">
            <v>62</v>
          </cell>
          <cell r="C1412" t="str">
            <v>NSW</v>
          </cell>
        </row>
        <row r="1413">
          <cell r="A1413">
            <v>2806</v>
          </cell>
          <cell r="B1413">
            <v>56</v>
          </cell>
          <cell r="C1413" t="str">
            <v>NSW</v>
          </cell>
        </row>
        <row r="1414">
          <cell r="A1414">
            <v>2807</v>
          </cell>
          <cell r="B1414">
            <v>56</v>
          </cell>
          <cell r="C1414" t="str">
            <v>NSW</v>
          </cell>
        </row>
        <row r="1415">
          <cell r="A1415">
            <v>2808</v>
          </cell>
          <cell r="B1415">
            <v>62</v>
          </cell>
          <cell r="C1415" t="str">
            <v>NSW</v>
          </cell>
        </row>
        <row r="1416">
          <cell r="A1416">
            <v>2809</v>
          </cell>
          <cell r="B1416">
            <v>56</v>
          </cell>
          <cell r="C1416" t="str">
            <v>NSW</v>
          </cell>
        </row>
        <row r="1417">
          <cell r="A1417">
            <v>2810</v>
          </cell>
          <cell r="B1417">
            <v>56</v>
          </cell>
          <cell r="C1417" t="str">
            <v>NSW</v>
          </cell>
        </row>
        <row r="1418">
          <cell r="A1418">
            <v>2820</v>
          </cell>
          <cell r="B1418">
            <v>56</v>
          </cell>
          <cell r="C1418" t="str">
            <v>NSW</v>
          </cell>
        </row>
        <row r="1419">
          <cell r="A1419">
            <v>2821</v>
          </cell>
          <cell r="B1419">
            <v>56</v>
          </cell>
          <cell r="C1419" t="str">
            <v>NSW</v>
          </cell>
        </row>
        <row r="1420">
          <cell r="A1420">
            <v>2823</v>
          </cell>
          <cell r="B1420">
            <v>56</v>
          </cell>
          <cell r="C1420" t="str">
            <v>NSW</v>
          </cell>
        </row>
        <row r="1421">
          <cell r="A1421">
            <v>2824</v>
          </cell>
          <cell r="B1421">
            <v>56</v>
          </cell>
          <cell r="C1421" t="str">
            <v>NSW</v>
          </cell>
        </row>
        <row r="1422">
          <cell r="A1422">
            <v>2825</v>
          </cell>
          <cell r="B1422">
            <v>56</v>
          </cell>
          <cell r="C1422" t="str">
            <v>NSW</v>
          </cell>
        </row>
        <row r="1423">
          <cell r="A1423">
            <v>2826</v>
          </cell>
          <cell r="B1423">
            <v>56</v>
          </cell>
          <cell r="C1423" t="str">
            <v>NSW</v>
          </cell>
        </row>
        <row r="1424">
          <cell r="A1424">
            <v>2827</v>
          </cell>
          <cell r="B1424">
            <v>56</v>
          </cell>
          <cell r="C1424" t="str">
            <v>NSW</v>
          </cell>
        </row>
        <row r="1425">
          <cell r="A1425">
            <v>2828</v>
          </cell>
          <cell r="B1425">
            <v>56</v>
          </cell>
          <cell r="C1425" t="str">
            <v>NSW</v>
          </cell>
        </row>
        <row r="1426">
          <cell r="A1426">
            <v>2829</v>
          </cell>
          <cell r="B1426">
            <v>56</v>
          </cell>
          <cell r="C1426" t="str">
            <v>NSW</v>
          </cell>
        </row>
        <row r="1427">
          <cell r="A1427">
            <v>2830</v>
          </cell>
          <cell r="B1427">
            <v>56</v>
          </cell>
          <cell r="C1427" t="str">
            <v>NSW</v>
          </cell>
        </row>
        <row r="1428">
          <cell r="A1428">
            <v>2831</v>
          </cell>
          <cell r="B1428">
            <v>56</v>
          </cell>
          <cell r="C1428" t="str">
            <v>NSW</v>
          </cell>
        </row>
        <row r="1429">
          <cell r="A1429">
            <v>2832</v>
          </cell>
          <cell r="B1429">
            <v>55</v>
          </cell>
          <cell r="C1429" t="str">
            <v>NSW</v>
          </cell>
        </row>
        <row r="1430">
          <cell r="A1430">
            <v>2833</v>
          </cell>
          <cell r="B1430">
            <v>55</v>
          </cell>
          <cell r="C1430" t="str">
            <v>NSW</v>
          </cell>
        </row>
        <row r="1431">
          <cell r="A1431">
            <v>2834</v>
          </cell>
          <cell r="B1431">
            <v>52</v>
          </cell>
          <cell r="C1431" t="str">
            <v>NSW</v>
          </cell>
        </row>
        <row r="1432">
          <cell r="A1432">
            <v>2835</v>
          </cell>
          <cell r="B1432">
            <v>52</v>
          </cell>
          <cell r="C1432" t="str">
            <v>NSW</v>
          </cell>
        </row>
        <row r="1433">
          <cell r="A1433">
            <v>2836</v>
          </cell>
          <cell r="B1433">
            <v>52</v>
          </cell>
          <cell r="C1433" t="str">
            <v>NSW</v>
          </cell>
        </row>
        <row r="1434">
          <cell r="A1434">
            <v>2839</v>
          </cell>
          <cell r="B1434">
            <v>52</v>
          </cell>
          <cell r="C1434" t="str">
            <v>NSW</v>
          </cell>
        </row>
        <row r="1435">
          <cell r="A1435">
            <v>2840</v>
          </cell>
          <cell r="B1435">
            <v>52</v>
          </cell>
          <cell r="C1435" t="str">
            <v>NSW</v>
          </cell>
        </row>
        <row r="1436">
          <cell r="A1436">
            <v>2842</v>
          </cell>
          <cell r="B1436">
            <v>56</v>
          </cell>
          <cell r="C1436" t="str">
            <v>NSW</v>
          </cell>
        </row>
        <row r="1437">
          <cell r="A1437">
            <v>2843</v>
          </cell>
          <cell r="B1437">
            <v>56</v>
          </cell>
          <cell r="C1437" t="str">
            <v>NSW</v>
          </cell>
        </row>
        <row r="1438">
          <cell r="A1438">
            <v>2844</v>
          </cell>
          <cell r="B1438">
            <v>56</v>
          </cell>
          <cell r="C1438" t="str">
            <v>NSW</v>
          </cell>
        </row>
        <row r="1439">
          <cell r="A1439">
            <v>2845</v>
          </cell>
          <cell r="B1439">
            <v>62</v>
          </cell>
          <cell r="C1439" t="str">
            <v>NSW</v>
          </cell>
        </row>
        <row r="1440">
          <cell r="A1440">
            <v>2846</v>
          </cell>
          <cell r="B1440">
            <v>62</v>
          </cell>
          <cell r="C1440" t="str">
            <v>NSW</v>
          </cell>
        </row>
        <row r="1441">
          <cell r="A1441">
            <v>2847</v>
          </cell>
          <cell r="B1441">
            <v>62</v>
          </cell>
          <cell r="C1441" t="str">
            <v>NSW</v>
          </cell>
        </row>
        <row r="1442">
          <cell r="A1442">
            <v>2848</v>
          </cell>
          <cell r="B1442">
            <v>62</v>
          </cell>
          <cell r="C1442" t="str">
            <v>NSW</v>
          </cell>
        </row>
        <row r="1443">
          <cell r="A1443">
            <v>2849</v>
          </cell>
          <cell r="B1443">
            <v>62</v>
          </cell>
          <cell r="C1443" t="str">
            <v>NSW</v>
          </cell>
        </row>
        <row r="1444">
          <cell r="A1444">
            <v>2850</v>
          </cell>
          <cell r="B1444">
            <v>62</v>
          </cell>
          <cell r="C1444" t="str">
            <v>NSW</v>
          </cell>
        </row>
        <row r="1445">
          <cell r="A1445">
            <v>2852</v>
          </cell>
          <cell r="B1445">
            <v>62</v>
          </cell>
          <cell r="C1445" t="str">
            <v>NSW</v>
          </cell>
        </row>
        <row r="1446">
          <cell r="A1446">
            <v>2864</v>
          </cell>
          <cell r="B1446">
            <v>56</v>
          </cell>
          <cell r="C1446" t="str">
            <v>NSW</v>
          </cell>
        </row>
        <row r="1447">
          <cell r="A1447">
            <v>2865</v>
          </cell>
          <cell r="B1447">
            <v>56</v>
          </cell>
          <cell r="C1447" t="str">
            <v>NSW</v>
          </cell>
        </row>
        <row r="1448">
          <cell r="A1448">
            <v>2866</v>
          </cell>
          <cell r="B1448">
            <v>62</v>
          </cell>
          <cell r="C1448" t="str">
            <v>NSW</v>
          </cell>
        </row>
        <row r="1449">
          <cell r="A1449">
            <v>2867</v>
          </cell>
          <cell r="B1449">
            <v>62</v>
          </cell>
          <cell r="C1449" t="str">
            <v>NSW</v>
          </cell>
        </row>
        <row r="1450">
          <cell r="A1450">
            <v>2868</v>
          </cell>
          <cell r="B1450">
            <v>56</v>
          </cell>
          <cell r="C1450" t="str">
            <v>NSW</v>
          </cell>
        </row>
        <row r="1451">
          <cell r="A1451">
            <v>2869</v>
          </cell>
          <cell r="B1451">
            <v>56</v>
          </cell>
          <cell r="C1451" t="str">
            <v>NSW</v>
          </cell>
        </row>
        <row r="1452">
          <cell r="A1452">
            <v>2870</v>
          </cell>
          <cell r="B1452">
            <v>56</v>
          </cell>
          <cell r="C1452" t="str">
            <v>NSW</v>
          </cell>
        </row>
        <row r="1453">
          <cell r="A1453">
            <v>2871</v>
          </cell>
          <cell r="B1453">
            <v>56</v>
          </cell>
          <cell r="C1453" t="str">
            <v>NSW</v>
          </cell>
        </row>
        <row r="1454">
          <cell r="A1454">
            <v>2873</v>
          </cell>
          <cell r="B1454">
            <v>56</v>
          </cell>
          <cell r="C1454" t="str">
            <v>NSW</v>
          </cell>
        </row>
        <row r="1455">
          <cell r="A1455">
            <v>2874</v>
          </cell>
          <cell r="B1455">
            <v>56</v>
          </cell>
          <cell r="C1455" t="str">
            <v>NSW</v>
          </cell>
        </row>
        <row r="1456">
          <cell r="A1456">
            <v>2875</v>
          </cell>
          <cell r="B1456">
            <v>56</v>
          </cell>
          <cell r="C1456" t="str">
            <v>NSW</v>
          </cell>
        </row>
        <row r="1457">
          <cell r="A1457">
            <v>2876</v>
          </cell>
          <cell r="B1457">
            <v>56</v>
          </cell>
          <cell r="C1457" t="str">
            <v>NSW</v>
          </cell>
        </row>
        <row r="1458">
          <cell r="A1458">
            <v>2877</v>
          </cell>
          <cell r="B1458">
            <v>56</v>
          </cell>
          <cell r="C1458" t="str">
            <v>NSW</v>
          </cell>
        </row>
        <row r="1459">
          <cell r="A1459">
            <v>2878</v>
          </cell>
          <cell r="B1459">
            <v>52</v>
          </cell>
          <cell r="C1459" t="str">
            <v>NSW</v>
          </cell>
        </row>
        <row r="1460">
          <cell r="A1460">
            <v>2879</v>
          </cell>
          <cell r="B1460">
            <v>53</v>
          </cell>
          <cell r="C1460" t="str">
            <v>NSW</v>
          </cell>
        </row>
        <row r="1461">
          <cell r="A1461">
            <v>2880</v>
          </cell>
          <cell r="B1461">
            <v>53</v>
          </cell>
          <cell r="C1461" t="str">
            <v>NSW</v>
          </cell>
        </row>
        <row r="1462">
          <cell r="A1462">
            <v>2890</v>
          </cell>
          <cell r="B1462">
            <v>63</v>
          </cell>
          <cell r="C1462" t="str">
            <v>NSW</v>
          </cell>
        </row>
        <row r="1463">
          <cell r="A1463">
            <v>2891</v>
          </cell>
          <cell r="B1463">
            <v>63</v>
          </cell>
          <cell r="C1463" t="str">
            <v>NSW</v>
          </cell>
        </row>
        <row r="1464">
          <cell r="A1464">
            <v>2898</v>
          </cell>
          <cell r="B1464">
            <v>63</v>
          </cell>
          <cell r="C1464" t="str">
            <v>NSW</v>
          </cell>
        </row>
        <row r="1465">
          <cell r="A1465">
            <v>2899</v>
          </cell>
          <cell r="B1465">
            <v>63</v>
          </cell>
          <cell r="C1465" t="str">
            <v>NSW</v>
          </cell>
        </row>
        <row r="1466">
          <cell r="A1466">
            <v>2900</v>
          </cell>
          <cell r="B1466">
            <v>64</v>
          </cell>
          <cell r="C1466" t="str">
            <v>NSW</v>
          </cell>
        </row>
        <row r="1467">
          <cell r="A1467">
            <v>2901</v>
          </cell>
          <cell r="B1467">
            <v>64</v>
          </cell>
          <cell r="C1467" t="str">
            <v>NSW</v>
          </cell>
        </row>
        <row r="1468">
          <cell r="A1468">
            <v>2902</v>
          </cell>
          <cell r="B1468">
            <v>64</v>
          </cell>
          <cell r="C1468" t="str">
            <v>NSW</v>
          </cell>
        </row>
        <row r="1469">
          <cell r="A1469">
            <v>2903</v>
          </cell>
          <cell r="B1469">
            <v>64</v>
          </cell>
          <cell r="C1469" t="str">
            <v>NSW</v>
          </cell>
        </row>
        <row r="1470">
          <cell r="A1470">
            <v>2904</v>
          </cell>
          <cell r="B1470">
            <v>64</v>
          </cell>
          <cell r="C1470" t="str">
            <v>NSW</v>
          </cell>
        </row>
        <row r="1471">
          <cell r="A1471">
            <v>2905</v>
          </cell>
          <cell r="B1471">
            <v>64</v>
          </cell>
          <cell r="C1471" t="str">
            <v>NSW</v>
          </cell>
        </row>
        <row r="1472">
          <cell r="A1472">
            <v>2906</v>
          </cell>
          <cell r="B1472">
            <v>64</v>
          </cell>
          <cell r="C1472" t="str">
            <v>NSW</v>
          </cell>
        </row>
        <row r="1473">
          <cell r="A1473">
            <v>2911</v>
          </cell>
          <cell r="B1473">
            <v>64</v>
          </cell>
          <cell r="C1473" t="str">
            <v>NSW</v>
          </cell>
        </row>
        <row r="1474">
          <cell r="A1474">
            <v>2912</v>
          </cell>
          <cell r="B1474">
            <v>64</v>
          </cell>
          <cell r="C1474" t="str">
            <v>NSW</v>
          </cell>
        </row>
        <row r="1475">
          <cell r="A1475">
            <v>2913</v>
          </cell>
          <cell r="B1475">
            <v>64</v>
          </cell>
          <cell r="C1475" t="str">
            <v>NSW</v>
          </cell>
        </row>
        <row r="1476">
          <cell r="A1476">
            <v>2914</v>
          </cell>
          <cell r="B1476">
            <v>64</v>
          </cell>
          <cell r="C1476" t="str">
            <v>NSW</v>
          </cell>
        </row>
        <row r="1477">
          <cell r="A1477">
            <v>3000</v>
          </cell>
          <cell r="B1477">
            <v>18</v>
          </cell>
          <cell r="C1477" t="str">
            <v>VIC</v>
          </cell>
        </row>
        <row r="1478">
          <cell r="A1478">
            <v>3001</v>
          </cell>
          <cell r="B1478">
            <v>18</v>
          </cell>
          <cell r="C1478" t="str">
            <v>VIC</v>
          </cell>
        </row>
        <row r="1479">
          <cell r="A1479">
            <v>3002</v>
          </cell>
          <cell r="B1479">
            <v>18</v>
          </cell>
          <cell r="C1479" t="str">
            <v>VIC</v>
          </cell>
        </row>
        <row r="1480">
          <cell r="A1480">
            <v>3003</v>
          </cell>
          <cell r="B1480">
            <v>18</v>
          </cell>
          <cell r="C1480" t="str">
            <v>VIC</v>
          </cell>
        </row>
        <row r="1481">
          <cell r="A1481">
            <v>3004</v>
          </cell>
          <cell r="B1481">
            <v>18</v>
          </cell>
          <cell r="C1481" t="str">
            <v>VIC</v>
          </cell>
        </row>
        <row r="1482">
          <cell r="A1482">
            <v>3005</v>
          </cell>
          <cell r="B1482">
            <v>18</v>
          </cell>
          <cell r="C1482" t="str">
            <v>VIC</v>
          </cell>
        </row>
        <row r="1483">
          <cell r="A1483">
            <v>3006</v>
          </cell>
          <cell r="B1483">
            <v>18</v>
          </cell>
          <cell r="C1483" t="str">
            <v>VIC</v>
          </cell>
        </row>
        <row r="1484">
          <cell r="A1484">
            <v>3008</v>
          </cell>
          <cell r="B1484">
            <v>18</v>
          </cell>
          <cell r="C1484" t="str">
            <v>VIC</v>
          </cell>
        </row>
        <row r="1485">
          <cell r="A1485">
            <v>3010</v>
          </cell>
          <cell r="B1485">
            <v>18</v>
          </cell>
          <cell r="C1485" t="str">
            <v>VIC</v>
          </cell>
        </row>
        <row r="1486">
          <cell r="A1486">
            <v>3011</v>
          </cell>
          <cell r="B1486">
            <v>18</v>
          </cell>
          <cell r="C1486" t="str">
            <v>VIC</v>
          </cell>
        </row>
        <row r="1487">
          <cell r="A1487">
            <v>3012</v>
          </cell>
          <cell r="B1487">
            <v>18</v>
          </cell>
          <cell r="C1487" t="str">
            <v>VIC</v>
          </cell>
        </row>
        <row r="1488">
          <cell r="A1488">
            <v>3013</v>
          </cell>
          <cell r="B1488">
            <v>18</v>
          </cell>
          <cell r="C1488" t="str">
            <v>VIC</v>
          </cell>
        </row>
        <row r="1489">
          <cell r="A1489">
            <v>3015</v>
          </cell>
          <cell r="B1489">
            <v>18</v>
          </cell>
          <cell r="C1489" t="str">
            <v>VIC</v>
          </cell>
        </row>
        <row r="1490">
          <cell r="A1490">
            <v>3016</v>
          </cell>
          <cell r="B1490">
            <v>18</v>
          </cell>
          <cell r="C1490" t="str">
            <v>VIC</v>
          </cell>
        </row>
        <row r="1491">
          <cell r="A1491">
            <v>3018</v>
          </cell>
          <cell r="B1491">
            <v>18</v>
          </cell>
          <cell r="C1491" t="str">
            <v>VIC</v>
          </cell>
        </row>
        <row r="1492">
          <cell r="A1492">
            <v>3019</v>
          </cell>
          <cell r="B1492">
            <v>18</v>
          </cell>
          <cell r="C1492" t="str">
            <v>VIC</v>
          </cell>
        </row>
        <row r="1493">
          <cell r="A1493">
            <v>3020</v>
          </cell>
          <cell r="B1493">
            <v>18</v>
          </cell>
          <cell r="C1493" t="str">
            <v>VIC</v>
          </cell>
        </row>
        <row r="1494">
          <cell r="A1494">
            <v>3021</v>
          </cell>
          <cell r="B1494">
            <v>18</v>
          </cell>
          <cell r="C1494" t="str">
            <v>VIC</v>
          </cell>
        </row>
        <row r="1495">
          <cell r="A1495">
            <v>3022</v>
          </cell>
          <cell r="B1495">
            <v>18</v>
          </cell>
          <cell r="C1495" t="str">
            <v>VIC</v>
          </cell>
        </row>
        <row r="1496">
          <cell r="A1496">
            <v>3023</v>
          </cell>
          <cell r="B1496">
            <v>18</v>
          </cell>
          <cell r="C1496" t="str">
            <v>VIC</v>
          </cell>
        </row>
        <row r="1497">
          <cell r="A1497">
            <v>3024</v>
          </cell>
          <cell r="B1497">
            <v>18</v>
          </cell>
          <cell r="C1497" t="str">
            <v>VIC</v>
          </cell>
        </row>
        <row r="1498">
          <cell r="A1498">
            <v>3025</v>
          </cell>
          <cell r="B1498">
            <v>18</v>
          </cell>
          <cell r="C1498" t="str">
            <v>VIC</v>
          </cell>
        </row>
        <row r="1499">
          <cell r="A1499">
            <v>3026</v>
          </cell>
          <cell r="B1499">
            <v>18</v>
          </cell>
          <cell r="C1499" t="str">
            <v>VIC</v>
          </cell>
        </row>
        <row r="1500">
          <cell r="A1500">
            <v>3028</v>
          </cell>
          <cell r="B1500">
            <v>18</v>
          </cell>
          <cell r="C1500" t="str">
            <v>VIC</v>
          </cell>
        </row>
        <row r="1501">
          <cell r="A1501">
            <v>3029</v>
          </cell>
          <cell r="B1501">
            <v>18</v>
          </cell>
          <cell r="C1501" t="str">
            <v>VIC</v>
          </cell>
        </row>
        <row r="1502">
          <cell r="A1502">
            <v>3030</v>
          </cell>
          <cell r="B1502">
            <v>18</v>
          </cell>
          <cell r="C1502" t="str">
            <v>VIC</v>
          </cell>
        </row>
        <row r="1503">
          <cell r="A1503">
            <v>3031</v>
          </cell>
          <cell r="B1503">
            <v>18</v>
          </cell>
          <cell r="C1503" t="str">
            <v>VIC</v>
          </cell>
        </row>
        <row r="1504">
          <cell r="A1504">
            <v>3032</v>
          </cell>
          <cell r="B1504">
            <v>18</v>
          </cell>
          <cell r="C1504" t="str">
            <v>VIC</v>
          </cell>
        </row>
        <row r="1505">
          <cell r="A1505">
            <v>3033</v>
          </cell>
          <cell r="B1505">
            <v>18</v>
          </cell>
          <cell r="C1505" t="str">
            <v>VIC</v>
          </cell>
        </row>
        <row r="1506">
          <cell r="A1506">
            <v>3034</v>
          </cell>
          <cell r="B1506">
            <v>18</v>
          </cell>
          <cell r="C1506" t="str">
            <v>VIC</v>
          </cell>
        </row>
        <row r="1507">
          <cell r="A1507">
            <v>3036</v>
          </cell>
          <cell r="B1507">
            <v>18</v>
          </cell>
          <cell r="C1507" t="str">
            <v>VIC</v>
          </cell>
        </row>
        <row r="1508">
          <cell r="A1508">
            <v>3037</v>
          </cell>
          <cell r="B1508">
            <v>18</v>
          </cell>
          <cell r="C1508" t="str">
            <v>VIC</v>
          </cell>
        </row>
        <row r="1509">
          <cell r="A1509">
            <v>3038</v>
          </cell>
          <cell r="B1509">
            <v>18</v>
          </cell>
          <cell r="C1509" t="str">
            <v>VIC</v>
          </cell>
        </row>
        <row r="1510">
          <cell r="A1510">
            <v>3039</v>
          </cell>
          <cell r="B1510">
            <v>18</v>
          </cell>
          <cell r="C1510" t="str">
            <v>VIC</v>
          </cell>
        </row>
        <row r="1511">
          <cell r="A1511">
            <v>3040</v>
          </cell>
          <cell r="B1511">
            <v>18</v>
          </cell>
          <cell r="C1511" t="str">
            <v>VIC</v>
          </cell>
        </row>
        <row r="1512">
          <cell r="A1512">
            <v>3041</v>
          </cell>
          <cell r="B1512">
            <v>18</v>
          </cell>
          <cell r="C1512" t="str">
            <v>VIC</v>
          </cell>
        </row>
        <row r="1513">
          <cell r="A1513">
            <v>3042</v>
          </cell>
          <cell r="B1513">
            <v>18</v>
          </cell>
          <cell r="C1513" t="str">
            <v>VIC</v>
          </cell>
        </row>
        <row r="1514">
          <cell r="A1514">
            <v>3043</v>
          </cell>
          <cell r="B1514">
            <v>18</v>
          </cell>
          <cell r="C1514" t="str">
            <v>VIC</v>
          </cell>
        </row>
        <row r="1515">
          <cell r="A1515">
            <v>3044</v>
          </cell>
          <cell r="B1515">
            <v>18</v>
          </cell>
          <cell r="C1515" t="str">
            <v>VIC</v>
          </cell>
        </row>
        <row r="1516">
          <cell r="A1516">
            <v>3045</v>
          </cell>
          <cell r="B1516">
            <v>18</v>
          </cell>
          <cell r="C1516" t="str">
            <v>VIC</v>
          </cell>
        </row>
        <row r="1517">
          <cell r="A1517">
            <v>3046</v>
          </cell>
          <cell r="B1517">
            <v>18</v>
          </cell>
          <cell r="C1517" t="str">
            <v>VIC</v>
          </cell>
        </row>
        <row r="1518">
          <cell r="A1518">
            <v>3047</v>
          </cell>
          <cell r="B1518">
            <v>18</v>
          </cell>
          <cell r="C1518" t="str">
            <v>VIC</v>
          </cell>
        </row>
        <row r="1519">
          <cell r="A1519">
            <v>3048</v>
          </cell>
          <cell r="B1519">
            <v>18</v>
          </cell>
          <cell r="C1519" t="str">
            <v>VIC</v>
          </cell>
        </row>
        <row r="1520">
          <cell r="A1520">
            <v>3049</v>
          </cell>
          <cell r="B1520">
            <v>18</v>
          </cell>
          <cell r="C1520" t="str">
            <v>VIC</v>
          </cell>
        </row>
        <row r="1521">
          <cell r="A1521">
            <v>3050</v>
          </cell>
          <cell r="B1521">
            <v>18</v>
          </cell>
          <cell r="C1521" t="str">
            <v>VIC</v>
          </cell>
        </row>
        <row r="1522">
          <cell r="A1522">
            <v>3051</v>
          </cell>
          <cell r="B1522">
            <v>18</v>
          </cell>
          <cell r="C1522" t="str">
            <v>VIC</v>
          </cell>
        </row>
        <row r="1523">
          <cell r="A1523">
            <v>3052</v>
          </cell>
          <cell r="B1523">
            <v>18</v>
          </cell>
          <cell r="C1523" t="str">
            <v>VIC</v>
          </cell>
        </row>
        <row r="1524">
          <cell r="A1524">
            <v>3053</v>
          </cell>
          <cell r="B1524">
            <v>18</v>
          </cell>
          <cell r="C1524" t="str">
            <v>VIC</v>
          </cell>
        </row>
        <row r="1525">
          <cell r="A1525">
            <v>3054</v>
          </cell>
          <cell r="B1525">
            <v>18</v>
          </cell>
          <cell r="C1525" t="str">
            <v>VIC</v>
          </cell>
        </row>
        <row r="1526">
          <cell r="A1526">
            <v>3055</v>
          </cell>
          <cell r="B1526">
            <v>18</v>
          </cell>
          <cell r="C1526" t="str">
            <v>VIC</v>
          </cell>
        </row>
        <row r="1527">
          <cell r="A1527">
            <v>3056</v>
          </cell>
          <cell r="B1527">
            <v>18</v>
          </cell>
          <cell r="C1527" t="str">
            <v>VIC</v>
          </cell>
        </row>
        <row r="1528">
          <cell r="A1528">
            <v>3057</v>
          </cell>
          <cell r="B1528">
            <v>18</v>
          </cell>
          <cell r="C1528" t="str">
            <v>VIC</v>
          </cell>
        </row>
        <row r="1529">
          <cell r="A1529">
            <v>3058</v>
          </cell>
          <cell r="B1529">
            <v>18</v>
          </cell>
          <cell r="C1529" t="str">
            <v>VIC</v>
          </cell>
        </row>
        <row r="1530">
          <cell r="A1530">
            <v>3059</v>
          </cell>
          <cell r="B1530">
            <v>18</v>
          </cell>
          <cell r="C1530" t="str">
            <v>VIC</v>
          </cell>
        </row>
        <row r="1531">
          <cell r="A1531">
            <v>3060</v>
          </cell>
          <cell r="B1531">
            <v>18</v>
          </cell>
          <cell r="C1531" t="str">
            <v>VIC</v>
          </cell>
        </row>
        <row r="1532">
          <cell r="A1532">
            <v>3061</v>
          </cell>
          <cell r="B1532">
            <v>18</v>
          </cell>
          <cell r="C1532" t="str">
            <v>VIC</v>
          </cell>
        </row>
        <row r="1533">
          <cell r="A1533">
            <v>3062</v>
          </cell>
          <cell r="B1533">
            <v>18</v>
          </cell>
          <cell r="C1533" t="str">
            <v>VIC</v>
          </cell>
        </row>
        <row r="1534">
          <cell r="A1534">
            <v>3063</v>
          </cell>
          <cell r="B1534">
            <v>18</v>
          </cell>
          <cell r="C1534" t="str">
            <v>VIC</v>
          </cell>
        </row>
        <row r="1535">
          <cell r="A1535">
            <v>3064</v>
          </cell>
          <cell r="B1535">
            <v>18</v>
          </cell>
          <cell r="C1535" t="str">
            <v>VIC</v>
          </cell>
        </row>
        <row r="1536">
          <cell r="A1536">
            <v>3065</v>
          </cell>
          <cell r="B1536">
            <v>18</v>
          </cell>
          <cell r="C1536" t="str">
            <v>VIC</v>
          </cell>
        </row>
        <row r="1537">
          <cell r="A1537">
            <v>3066</v>
          </cell>
          <cell r="B1537">
            <v>18</v>
          </cell>
          <cell r="C1537" t="str">
            <v>VIC</v>
          </cell>
        </row>
        <row r="1538">
          <cell r="A1538">
            <v>3067</v>
          </cell>
          <cell r="B1538">
            <v>18</v>
          </cell>
          <cell r="C1538" t="str">
            <v>VIC</v>
          </cell>
        </row>
        <row r="1539">
          <cell r="A1539">
            <v>3068</v>
          </cell>
          <cell r="B1539">
            <v>18</v>
          </cell>
          <cell r="C1539" t="str">
            <v>VIC</v>
          </cell>
        </row>
        <row r="1540">
          <cell r="A1540">
            <v>3070</v>
          </cell>
          <cell r="B1540">
            <v>18</v>
          </cell>
          <cell r="C1540" t="str">
            <v>VIC</v>
          </cell>
        </row>
        <row r="1541">
          <cell r="A1541">
            <v>3071</v>
          </cell>
          <cell r="B1541">
            <v>18</v>
          </cell>
          <cell r="C1541" t="str">
            <v>VIC</v>
          </cell>
        </row>
        <row r="1542">
          <cell r="A1542">
            <v>3072</v>
          </cell>
          <cell r="B1542">
            <v>18</v>
          </cell>
          <cell r="C1542" t="str">
            <v>VIC</v>
          </cell>
        </row>
        <row r="1543">
          <cell r="A1543">
            <v>3073</v>
          </cell>
          <cell r="B1543">
            <v>18</v>
          </cell>
          <cell r="C1543" t="str">
            <v>VIC</v>
          </cell>
        </row>
        <row r="1544">
          <cell r="A1544">
            <v>3074</v>
          </cell>
          <cell r="B1544">
            <v>18</v>
          </cell>
          <cell r="C1544" t="str">
            <v>VIC</v>
          </cell>
        </row>
        <row r="1545">
          <cell r="A1545">
            <v>3075</v>
          </cell>
          <cell r="B1545">
            <v>18</v>
          </cell>
          <cell r="C1545" t="str">
            <v>VIC</v>
          </cell>
        </row>
        <row r="1546">
          <cell r="A1546">
            <v>3076</v>
          </cell>
          <cell r="B1546">
            <v>18</v>
          </cell>
          <cell r="C1546" t="str">
            <v>VIC</v>
          </cell>
        </row>
        <row r="1547">
          <cell r="A1547">
            <v>3078</v>
          </cell>
          <cell r="B1547">
            <v>18</v>
          </cell>
          <cell r="C1547" t="str">
            <v>VIC</v>
          </cell>
        </row>
        <row r="1548">
          <cell r="A1548">
            <v>3079</v>
          </cell>
          <cell r="B1548">
            <v>18</v>
          </cell>
          <cell r="C1548" t="str">
            <v>VIC</v>
          </cell>
        </row>
        <row r="1549">
          <cell r="A1549">
            <v>3081</v>
          </cell>
          <cell r="B1549">
            <v>18</v>
          </cell>
          <cell r="C1549" t="str">
            <v>VIC</v>
          </cell>
        </row>
        <row r="1550">
          <cell r="A1550">
            <v>3082</v>
          </cell>
          <cell r="B1550">
            <v>18</v>
          </cell>
          <cell r="C1550" t="str">
            <v>VIC</v>
          </cell>
        </row>
        <row r="1551">
          <cell r="A1551">
            <v>3083</v>
          </cell>
          <cell r="B1551">
            <v>18</v>
          </cell>
          <cell r="C1551" t="str">
            <v>VIC</v>
          </cell>
        </row>
        <row r="1552">
          <cell r="A1552">
            <v>3084</v>
          </cell>
          <cell r="B1552">
            <v>18</v>
          </cell>
          <cell r="C1552" t="str">
            <v>VIC</v>
          </cell>
        </row>
        <row r="1553">
          <cell r="A1553">
            <v>3085</v>
          </cell>
          <cell r="B1553">
            <v>18</v>
          </cell>
          <cell r="C1553" t="str">
            <v>VIC</v>
          </cell>
        </row>
        <row r="1554">
          <cell r="A1554">
            <v>3086</v>
          </cell>
          <cell r="B1554">
            <v>18</v>
          </cell>
          <cell r="C1554" t="str">
            <v>VIC</v>
          </cell>
        </row>
        <row r="1555">
          <cell r="A1555">
            <v>3087</v>
          </cell>
          <cell r="B1555">
            <v>18</v>
          </cell>
          <cell r="C1555" t="str">
            <v>VIC</v>
          </cell>
        </row>
        <row r="1556">
          <cell r="A1556">
            <v>3088</v>
          </cell>
          <cell r="B1556">
            <v>18</v>
          </cell>
          <cell r="C1556" t="str">
            <v>VIC</v>
          </cell>
        </row>
        <row r="1557">
          <cell r="A1557">
            <v>3089</v>
          </cell>
          <cell r="B1557">
            <v>18</v>
          </cell>
          <cell r="C1557" t="str">
            <v>VIC</v>
          </cell>
        </row>
        <row r="1558">
          <cell r="A1558">
            <v>3090</v>
          </cell>
          <cell r="B1558">
            <v>18</v>
          </cell>
          <cell r="C1558" t="str">
            <v>VIC</v>
          </cell>
        </row>
        <row r="1559">
          <cell r="A1559">
            <v>3091</v>
          </cell>
          <cell r="B1559">
            <v>18</v>
          </cell>
          <cell r="C1559" t="str">
            <v>VIC</v>
          </cell>
        </row>
        <row r="1560">
          <cell r="A1560">
            <v>3093</v>
          </cell>
          <cell r="B1560">
            <v>18</v>
          </cell>
          <cell r="C1560" t="str">
            <v>VIC</v>
          </cell>
        </row>
        <row r="1561">
          <cell r="A1561">
            <v>3094</v>
          </cell>
          <cell r="B1561">
            <v>18</v>
          </cell>
          <cell r="C1561" t="str">
            <v>VIC</v>
          </cell>
        </row>
        <row r="1562">
          <cell r="A1562">
            <v>3095</v>
          </cell>
          <cell r="B1562">
            <v>18</v>
          </cell>
          <cell r="C1562" t="str">
            <v>VIC</v>
          </cell>
        </row>
        <row r="1563">
          <cell r="A1563">
            <v>3096</v>
          </cell>
          <cell r="B1563">
            <v>18</v>
          </cell>
          <cell r="C1563" t="str">
            <v>VIC</v>
          </cell>
        </row>
        <row r="1564">
          <cell r="A1564">
            <v>3097</v>
          </cell>
          <cell r="B1564">
            <v>18</v>
          </cell>
          <cell r="C1564" t="str">
            <v>VIC</v>
          </cell>
        </row>
        <row r="1565">
          <cell r="A1565">
            <v>3099</v>
          </cell>
          <cell r="B1565">
            <v>18</v>
          </cell>
          <cell r="C1565" t="str">
            <v>VIC</v>
          </cell>
        </row>
        <row r="1566">
          <cell r="A1566">
            <v>3101</v>
          </cell>
          <cell r="B1566">
            <v>18</v>
          </cell>
          <cell r="C1566" t="str">
            <v>VIC</v>
          </cell>
        </row>
        <row r="1567">
          <cell r="A1567">
            <v>3102</v>
          </cell>
          <cell r="B1567">
            <v>18</v>
          </cell>
          <cell r="C1567" t="str">
            <v>VIC</v>
          </cell>
        </row>
        <row r="1568">
          <cell r="A1568">
            <v>3103</v>
          </cell>
          <cell r="B1568">
            <v>18</v>
          </cell>
          <cell r="C1568" t="str">
            <v>VIC</v>
          </cell>
        </row>
        <row r="1569">
          <cell r="A1569">
            <v>3104</v>
          </cell>
          <cell r="B1569">
            <v>18</v>
          </cell>
          <cell r="C1569" t="str">
            <v>VIC</v>
          </cell>
        </row>
        <row r="1570">
          <cell r="A1570">
            <v>3105</v>
          </cell>
          <cell r="B1570">
            <v>18</v>
          </cell>
          <cell r="C1570" t="str">
            <v>VIC</v>
          </cell>
        </row>
        <row r="1571">
          <cell r="A1571">
            <v>3106</v>
          </cell>
          <cell r="B1571">
            <v>18</v>
          </cell>
          <cell r="C1571" t="str">
            <v>VIC</v>
          </cell>
        </row>
        <row r="1572">
          <cell r="A1572">
            <v>3107</v>
          </cell>
          <cell r="B1572">
            <v>18</v>
          </cell>
          <cell r="C1572" t="str">
            <v>VIC</v>
          </cell>
        </row>
        <row r="1573">
          <cell r="A1573">
            <v>3108</v>
          </cell>
          <cell r="B1573">
            <v>18</v>
          </cell>
          <cell r="C1573" t="str">
            <v>VIC</v>
          </cell>
        </row>
        <row r="1574">
          <cell r="A1574">
            <v>3109</v>
          </cell>
          <cell r="B1574">
            <v>18</v>
          </cell>
          <cell r="C1574" t="str">
            <v>VIC</v>
          </cell>
        </row>
        <row r="1575">
          <cell r="A1575">
            <v>3110</v>
          </cell>
          <cell r="B1575">
            <v>18</v>
          </cell>
          <cell r="C1575" t="str">
            <v>VIC</v>
          </cell>
        </row>
        <row r="1576">
          <cell r="A1576">
            <v>3111</v>
          </cell>
          <cell r="B1576">
            <v>18</v>
          </cell>
          <cell r="C1576" t="str">
            <v>VIC</v>
          </cell>
        </row>
        <row r="1577">
          <cell r="A1577">
            <v>3113</v>
          </cell>
          <cell r="B1577">
            <v>18</v>
          </cell>
          <cell r="C1577" t="str">
            <v>VIC</v>
          </cell>
        </row>
        <row r="1578">
          <cell r="A1578">
            <v>3114</v>
          </cell>
          <cell r="B1578">
            <v>18</v>
          </cell>
          <cell r="C1578" t="str">
            <v>VIC</v>
          </cell>
        </row>
        <row r="1579">
          <cell r="A1579">
            <v>3115</v>
          </cell>
          <cell r="B1579">
            <v>18</v>
          </cell>
          <cell r="C1579" t="str">
            <v>VIC</v>
          </cell>
        </row>
        <row r="1580">
          <cell r="A1580">
            <v>3116</v>
          </cell>
          <cell r="B1580">
            <v>18</v>
          </cell>
          <cell r="C1580" t="str">
            <v>VIC</v>
          </cell>
        </row>
        <row r="1581">
          <cell r="A1581">
            <v>3121</v>
          </cell>
          <cell r="B1581">
            <v>18</v>
          </cell>
          <cell r="C1581" t="str">
            <v>VIC</v>
          </cell>
        </row>
        <row r="1582">
          <cell r="A1582">
            <v>3122</v>
          </cell>
          <cell r="B1582">
            <v>18</v>
          </cell>
          <cell r="C1582" t="str">
            <v>VIC</v>
          </cell>
        </row>
        <row r="1583">
          <cell r="A1583">
            <v>3123</v>
          </cell>
          <cell r="B1583">
            <v>18</v>
          </cell>
          <cell r="C1583" t="str">
            <v>VIC</v>
          </cell>
        </row>
        <row r="1584">
          <cell r="A1584">
            <v>3124</v>
          </cell>
          <cell r="B1584">
            <v>18</v>
          </cell>
          <cell r="C1584" t="str">
            <v>VIC</v>
          </cell>
        </row>
        <row r="1585">
          <cell r="A1585">
            <v>3125</v>
          </cell>
          <cell r="B1585">
            <v>18</v>
          </cell>
          <cell r="C1585" t="str">
            <v>VIC</v>
          </cell>
        </row>
        <row r="1586">
          <cell r="A1586">
            <v>3126</v>
          </cell>
          <cell r="B1586">
            <v>18</v>
          </cell>
          <cell r="C1586" t="str">
            <v>VIC</v>
          </cell>
        </row>
        <row r="1587">
          <cell r="A1587">
            <v>3127</v>
          </cell>
          <cell r="B1587">
            <v>18</v>
          </cell>
          <cell r="C1587" t="str">
            <v>VIC</v>
          </cell>
        </row>
        <row r="1588">
          <cell r="A1588">
            <v>3128</v>
          </cell>
          <cell r="B1588">
            <v>18</v>
          </cell>
          <cell r="C1588" t="str">
            <v>VIC</v>
          </cell>
        </row>
        <row r="1589">
          <cell r="A1589">
            <v>3129</v>
          </cell>
          <cell r="B1589">
            <v>18</v>
          </cell>
          <cell r="C1589" t="str">
            <v>VIC</v>
          </cell>
        </row>
        <row r="1590">
          <cell r="A1590">
            <v>3130</v>
          </cell>
          <cell r="B1590">
            <v>18</v>
          </cell>
          <cell r="C1590" t="str">
            <v>VIC</v>
          </cell>
        </row>
        <row r="1591">
          <cell r="A1591">
            <v>3131</v>
          </cell>
          <cell r="B1591">
            <v>18</v>
          </cell>
          <cell r="C1591" t="str">
            <v>VIC</v>
          </cell>
        </row>
        <row r="1592">
          <cell r="A1592">
            <v>3132</v>
          </cell>
          <cell r="B1592">
            <v>18</v>
          </cell>
          <cell r="C1592" t="str">
            <v>VIC</v>
          </cell>
        </row>
        <row r="1593">
          <cell r="A1593">
            <v>3133</v>
          </cell>
          <cell r="B1593">
            <v>18</v>
          </cell>
          <cell r="C1593" t="str">
            <v>VIC</v>
          </cell>
        </row>
        <row r="1594">
          <cell r="A1594">
            <v>3134</v>
          </cell>
          <cell r="B1594">
            <v>18</v>
          </cell>
          <cell r="C1594" t="str">
            <v>VIC</v>
          </cell>
        </row>
        <row r="1595">
          <cell r="A1595">
            <v>3135</v>
          </cell>
          <cell r="B1595">
            <v>18</v>
          </cell>
          <cell r="C1595" t="str">
            <v>VIC</v>
          </cell>
        </row>
        <row r="1596">
          <cell r="A1596">
            <v>3136</v>
          </cell>
          <cell r="B1596">
            <v>18</v>
          </cell>
          <cell r="C1596" t="str">
            <v>VIC</v>
          </cell>
        </row>
        <row r="1597">
          <cell r="A1597">
            <v>3137</v>
          </cell>
          <cell r="B1597">
            <v>18</v>
          </cell>
          <cell r="C1597" t="str">
            <v>VIC</v>
          </cell>
        </row>
        <row r="1598">
          <cell r="A1598">
            <v>3138</v>
          </cell>
          <cell r="B1598">
            <v>18</v>
          </cell>
          <cell r="C1598" t="str">
            <v>VIC</v>
          </cell>
        </row>
        <row r="1599">
          <cell r="A1599">
            <v>3139</v>
          </cell>
          <cell r="B1599">
            <v>18</v>
          </cell>
          <cell r="C1599" t="str">
            <v>VIC</v>
          </cell>
        </row>
        <row r="1600">
          <cell r="A1600">
            <v>3140</v>
          </cell>
          <cell r="B1600">
            <v>18</v>
          </cell>
          <cell r="C1600" t="str">
            <v>VIC</v>
          </cell>
        </row>
        <row r="1601">
          <cell r="A1601">
            <v>3141</v>
          </cell>
          <cell r="B1601">
            <v>18</v>
          </cell>
          <cell r="C1601" t="str">
            <v>VIC</v>
          </cell>
        </row>
        <row r="1602">
          <cell r="A1602">
            <v>3142</v>
          </cell>
          <cell r="B1602">
            <v>18</v>
          </cell>
          <cell r="C1602" t="str">
            <v>VIC</v>
          </cell>
        </row>
        <row r="1603">
          <cell r="A1603">
            <v>3143</v>
          </cell>
          <cell r="B1603">
            <v>18</v>
          </cell>
          <cell r="C1603" t="str">
            <v>VIC</v>
          </cell>
        </row>
        <row r="1604">
          <cell r="A1604">
            <v>3144</v>
          </cell>
          <cell r="B1604">
            <v>18</v>
          </cell>
          <cell r="C1604" t="str">
            <v>VIC</v>
          </cell>
        </row>
        <row r="1605">
          <cell r="A1605">
            <v>3145</v>
          </cell>
          <cell r="B1605">
            <v>18</v>
          </cell>
          <cell r="C1605" t="str">
            <v>VIC</v>
          </cell>
        </row>
        <row r="1606">
          <cell r="A1606">
            <v>3146</v>
          </cell>
          <cell r="B1606">
            <v>18</v>
          </cell>
          <cell r="C1606" t="str">
            <v>VIC</v>
          </cell>
        </row>
        <row r="1607">
          <cell r="A1607">
            <v>3147</v>
          </cell>
          <cell r="B1607">
            <v>18</v>
          </cell>
          <cell r="C1607" t="str">
            <v>VIC</v>
          </cell>
        </row>
        <row r="1608">
          <cell r="A1608">
            <v>3148</v>
          </cell>
          <cell r="B1608">
            <v>18</v>
          </cell>
          <cell r="C1608" t="str">
            <v>VIC</v>
          </cell>
        </row>
        <row r="1609">
          <cell r="A1609">
            <v>3149</v>
          </cell>
          <cell r="B1609">
            <v>18</v>
          </cell>
          <cell r="C1609" t="str">
            <v>VIC</v>
          </cell>
        </row>
        <row r="1610">
          <cell r="A1610">
            <v>3150</v>
          </cell>
          <cell r="B1610">
            <v>18</v>
          </cell>
          <cell r="C1610" t="str">
            <v>VIC</v>
          </cell>
        </row>
        <row r="1611">
          <cell r="A1611">
            <v>3151</v>
          </cell>
          <cell r="B1611">
            <v>18</v>
          </cell>
          <cell r="C1611" t="str">
            <v>VIC</v>
          </cell>
        </row>
        <row r="1612">
          <cell r="A1612">
            <v>3152</v>
          </cell>
          <cell r="B1612">
            <v>18</v>
          </cell>
          <cell r="C1612" t="str">
            <v>VIC</v>
          </cell>
        </row>
        <row r="1613">
          <cell r="A1613">
            <v>3153</v>
          </cell>
          <cell r="B1613">
            <v>18</v>
          </cell>
          <cell r="C1613" t="str">
            <v>VIC</v>
          </cell>
        </row>
        <row r="1614">
          <cell r="A1614">
            <v>3154</v>
          </cell>
          <cell r="B1614">
            <v>18</v>
          </cell>
          <cell r="C1614" t="str">
            <v>VIC</v>
          </cell>
        </row>
        <row r="1615">
          <cell r="A1615">
            <v>3155</v>
          </cell>
          <cell r="B1615">
            <v>18</v>
          </cell>
          <cell r="C1615" t="str">
            <v>VIC</v>
          </cell>
        </row>
        <row r="1616">
          <cell r="A1616">
            <v>3156</v>
          </cell>
          <cell r="B1616">
            <v>18</v>
          </cell>
          <cell r="C1616" t="str">
            <v>VIC</v>
          </cell>
        </row>
        <row r="1617">
          <cell r="A1617">
            <v>3158</v>
          </cell>
          <cell r="B1617">
            <v>18</v>
          </cell>
          <cell r="C1617" t="str">
            <v>VIC</v>
          </cell>
        </row>
        <row r="1618">
          <cell r="A1618">
            <v>3159</v>
          </cell>
          <cell r="B1618">
            <v>18</v>
          </cell>
          <cell r="C1618" t="str">
            <v>VIC</v>
          </cell>
        </row>
        <row r="1619">
          <cell r="A1619">
            <v>3160</v>
          </cell>
          <cell r="B1619">
            <v>18</v>
          </cell>
          <cell r="C1619" t="str">
            <v>VIC</v>
          </cell>
        </row>
        <row r="1620">
          <cell r="A1620">
            <v>3161</v>
          </cell>
          <cell r="B1620">
            <v>18</v>
          </cell>
          <cell r="C1620" t="str">
            <v>VIC</v>
          </cell>
        </row>
        <row r="1621">
          <cell r="A1621">
            <v>3162</v>
          </cell>
          <cell r="B1621">
            <v>18</v>
          </cell>
          <cell r="C1621" t="str">
            <v>VIC</v>
          </cell>
        </row>
        <row r="1622">
          <cell r="A1622">
            <v>3163</v>
          </cell>
          <cell r="B1622">
            <v>18</v>
          </cell>
          <cell r="C1622" t="str">
            <v>VIC</v>
          </cell>
        </row>
        <row r="1623">
          <cell r="A1623">
            <v>3164</v>
          </cell>
          <cell r="B1623">
            <v>18</v>
          </cell>
          <cell r="C1623" t="str">
            <v>VIC</v>
          </cell>
        </row>
        <row r="1624">
          <cell r="A1624">
            <v>3165</v>
          </cell>
          <cell r="B1624">
            <v>18</v>
          </cell>
          <cell r="C1624" t="str">
            <v>VIC</v>
          </cell>
        </row>
        <row r="1625">
          <cell r="A1625">
            <v>3166</v>
          </cell>
          <cell r="B1625">
            <v>18</v>
          </cell>
          <cell r="C1625" t="str">
            <v>VIC</v>
          </cell>
        </row>
        <row r="1626">
          <cell r="A1626">
            <v>3167</v>
          </cell>
          <cell r="B1626">
            <v>18</v>
          </cell>
          <cell r="C1626" t="str">
            <v>VIC</v>
          </cell>
        </row>
        <row r="1627">
          <cell r="A1627">
            <v>3168</v>
          </cell>
          <cell r="B1627">
            <v>18</v>
          </cell>
          <cell r="C1627" t="str">
            <v>VIC</v>
          </cell>
        </row>
        <row r="1628">
          <cell r="A1628">
            <v>3169</v>
          </cell>
          <cell r="B1628">
            <v>18</v>
          </cell>
          <cell r="C1628" t="str">
            <v>VIC</v>
          </cell>
        </row>
        <row r="1629">
          <cell r="A1629">
            <v>3170</v>
          </cell>
          <cell r="B1629">
            <v>18</v>
          </cell>
          <cell r="C1629" t="str">
            <v>VIC</v>
          </cell>
        </row>
        <row r="1630">
          <cell r="A1630">
            <v>3171</v>
          </cell>
          <cell r="B1630">
            <v>18</v>
          </cell>
          <cell r="C1630" t="str">
            <v>VIC</v>
          </cell>
        </row>
        <row r="1631">
          <cell r="A1631">
            <v>3172</v>
          </cell>
          <cell r="B1631">
            <v>18</v>
          </cell>
          <cell r="C1631" t="str">
            <v>VIC</v>
          </cell>
        </row>
        <row r="1632">
          <cell r="A1632">
            <v>3173</v>
          </cell>
          <cell r="B1632">
            <v>18</v>
          </cell>
          <cell r="C1632" t="str">
            <v>VIC</v>
          </cell>
        </row>
        <row r="1633">
          <cell r="A1633">
            <v>3174</v>
          </cell>
          <cell r="B1633">
            <v>18</v>
          </cell>
          <cell r="C1633" t="str">
            <v>VIC</v>
          </cell>
        </row>
        <row r="1634">
          <cell r="A1634">
            <v>3175</v>
          </cell>
          <cell r="B1634">
            <v>18</v>
          </cell>
          <cell r="C1634" t="str">
            <v>VIC</v>
          </cell>
        </row>
        <row r="1635">
          <cell r="A1635">
            <v>3176</v>
          </cell>
          <cell r="B1635">
            <v>18</v>
          </cell>
          <cell r="C1635" t="str">
            <v>VIC</v>
          </cell>
        </row>
        <row r="1636">
          <cell r="A1636">
            <v>3177</v>
          </cell>
          <cell r="B1636">
            <v>18</v>
          </cell>
          <cell r="C1636" t="str">
            <v>VIC</v>
          </cell>
        </row>
        <row r="1637">
          <cell r="A1637">
            <v>3178</v>
          </cell>
          <cell r="B1637">
            <v>18</v>
          </cell>
          <cell r="C1637" t="str">
            <v>VIC</v>
          </cell>
        </row>
        <row r="1638">
          <cell r="A1638">
            <v>3179</v>
          </cell>
          <cell r="B1638">
            <v>18</v>
          </cell>
          <cell r="C1638" t="str">
            <v>VIC</v>
          </cell>
        </row>
        <row r="1639">
          <cell r="A1639">
            <v>3180</v>
          </cell>
          <cell r="B1639">
            <v>18</v>
          </cell>
          <cell r="C1639" t="str">
            <v>VIC</v>
          </cell>
        </row>
        <row r="1640">
          <cell r="A1640">
            <v>3181</v>
          </cell>
          <cell r="B1640">
            <v>18</v>
          </cell>
          <cell r="C1640" t="str">
            <v>VIC</v>
          </cell>
        </row>
        <row r="1641">
          <cell r="A1641">
            <v>3182</v>
          </cell>
          <cell r="B1641">
            <v>18</v>
          </cell>
          <cell r="C1641" t="str">
            <v>VIC</v>
          </cell>
        </row>
        <row r="1642">
          <cell r="A1642">
            <v>3183</v>
          </cell>
          <cell r="B1642">
            <v>18</v>
          </cell>
          <cell r="C1642" t="str">
            <v>VIC</v>
          </cell>
        </row>
        <row r="1643">
          <cell r="A1643">
            <v>3184</v>
          </cell>
          <cell r="B1643">
            <v>18</v>
          </cell>
          <cell r="C1643" t="str">
            <v>VIC</v>
          </cell>
        </row>
        <row r="1644">
          <cell r="A1644">
            <v>3185</v>
          </cell>
          <cell r="B1644">
            <v>18</v>
          </cell>
          <cell r="C1644" t="str">
            <v>VIC</v>
          </cell>
        </row>
        <row r="1645">
          <cell r="A1645">
            <v>3186</v>
          </cell>
          <cell r="B1645">
            <v>18</v>
          </cell>
          <cell r="C1645" t="str">
            <v>VIC</v>
          </cell>
        </row>
        <row r="1646">
          <cell r="A1646">
            <v>3187</v>
          </cell>
          <cell r="B1646">
            <v>18</v>
          </cell>
          <cell r="C1646" t="str">
            <v>VIC</v>
          </cell>
        </row>
        <row r="1647">
          <cell r="A1647">
            <v>3188</v>
          </cell>
          <cell r="B1647">
            <v>18</v>
          </cell>
          <cell r="C1647" t="str">
            <v>VIC</v>
          </cell>
        </row>
        <row r="1648">
          <cell r="A1648">
            <v>3189</v>
          </cell>
          <cell r="B1648">
            <v>18</v>
          </cell>
          <cell r="C1648" t="str">
            <v>VIC</v>
          </cell>
        </row>
        <row r="1649">
          <cell r="A1649">
            <v>3190</v>
          </cell>
          <cell r="B1649">
            <v>18</v>
          </cell>
          <cell r="C1649" t="str">
            <v>VIC</v>
          </cell>
        </row>
        <row r="1650">
          <cell r="A1650">
            <v>3191</v>
          </cell>
          <cell r="B1650">
            <v>18</v>
          </cell>
          <cell r="C1650" t="str">
            <v>VIC</v>
          </cell>
        </row>
        <row r="1651">
          <cell r="A1651">
            <v>3192</v>
          </cell>
          <cell r="B1651">
            <v>18</v>
          </cell>
          <cell r="C1651" t="str">
            <v>VIC</v>
          </cell>
        </row>
        <row r="1652">
          <cell r="A1652">
            <v>3193</v>
          </cell>
          <cell r="B1652">
            <v>18</v>
          </cell>
          <cell r="C1652" t="str">
            <v>VIC</v>
          </cell>
        </row>
        <row r="1653">
          <cell r="A1653">
            <v>3194</v>
          </cell>
          <cell r="B1653">
            <v>18</v>
          </cell>
          <cell r="C1653" t="str">
            <v>VIC</v>
          </cell>
        </row>
        <row r="1654">
          <cell r="A1654">
            <v>3195</v>
          </cell>
          <cell r="B1654">
            <v>18</v>
          </cell>
          <cell r="C1654" t="str">
            <v>VIC</v>
          </cell>
        </row>
        <row r="1655">
          <cell r="A1655">
            <v>3196</v>
          </cell>
          <cell r="B1655">
            <v>18</v>
          </cell>
          <cell r="C1655" t="str">
            <v>VIC</v>
          </cell>
        </row>
        <row r="1656">
          <cell r="A1656">
            <v>3197</v>
          </cell>
          <cell r="B1656">
            <v>18</v>
          </cell>
          <cell r="C1656" t="str">
            <v>VIC</v>
          </cell>
        </row>
        <row r="1657">
          <cell r="A1657">
            <v>3198</v>
          </cell>
          <cell r="B1657">
            <v>18</v>
          </cell>
          <cell r="C1657" t="str">
            <v>VIC</v>
          </cell>
        </row>
        <row r="1658">
          <cell r="A1658">
            <v>3199</v>
          </cell>
          <cell r="B1658">
            <v>18</v>
          </cell>
          <cell r="C1658" t="str">
            <v>VIC</v>
          </cell>
        </row>
        <row r="1659">
          <cell r="A1659">
            <v>3200</v>
          </cell>
          <cell r="B1659">
            <v>18</v>
          </cell>
          <cell r="C1659" t="str">
            <v>VIC</v>
          </cell>
        </row>
        <row r="1660">
          <cell r="A1660">
            <v>3201</v>
          </cell>
          <cell r="B1660">
            <v>18</v>
          </cell>
          <cell r="C1660" t="str">
            <v>VIC</v>
          </cell>
        </row>
        <row r="1661">
          <cell r="A1661">
            <v>3202</v>
          </cell>
          <cell r="B1661">
            <v>18</v>
          </cell>
          <cell r="C1661" t="str">
            <v>VIC</v>
          </cell>
        </row>
        <row r="1662">
          <cell r="A1662">
            <v>3204</v>
          </cell>
          <cell r="B1662">
            <v>18</v>
          </cell>
          <cell r="C1662" t="str">
            <v>VIC</v>
          </cell>
        </row>
        <row r="1663">
          <cell r="A1663">
            <v>3205</v>
          </cell>
          <cell r="B1663">
            <v>18</v>
          </cell>
          <cell r="C1663" t="str">
            <v>VIC</v>
          </cell>
        </row>
        <row r="1664">
          <cell r="A1664">
            <v>3206</v>
          </cell>
          <cell r="B1664">
            <v>18</v>
          </cell>
          <cell r="C1664" t="str">
            <v>VIC</v>
          </cell>
        </row>
        <row r="1665">
          <cell r="A1665">
            <v>3207</v>
          </cell>
          <cell r="B1665">
            <v>18</v>
          </cell>
          <cell r="C1665" t="str">
            <v>VIC</v>
          </cell>
        </row>
        <row r="1666">
          <cell r="A1666">
            <v>3211</v>
          </cell>
          <cell r="B1666">
            <v>18</v>
          </cell>
          <cell r="C1666" t="str">
            <v>VIC</v>
          </cell>
        </row>
        <row r="1667">
          <cell r="A1667">
            <v>3212</v>
          </cell>
          <cell r="B1667">
            <v>18</v>
          </cell>
          <cell r="C1667" t="str">
            <v>VIC</v>
          </cell>
        </row>
        <row r="1668">
          <cell r="A1668">
            <v>3214</v>
          </cell>
          <cell r="B1668">
            <v>18</v>
          </cell>
          <cell r="C1668" t="str">
            <v>VIC</v>
          </cell>
        </row>
        <row r="1669">
          <cell r="A1669">
            <v>3215</v>
          </cell>
          <cell r="B1669">
            <v>18</v>
          </cell>
          <cell r="C1669" t="str">
            <v>VIC</v>
          </cell>
        </row>
        <row r="1670">
          <cell r="A1670">
            <v>3216</v>
          </cell>
          <cell r="B1670">
            <v>18</v>
          </cell>
          <cell r="C1670" t="str">
            <v>VIC</v>
          </cell>
        </row>
        <row r="1671">
          <cell r="A1671">
            <v>3217</v>
          </cell>
          <cell r="B1671">
            <v>18</v>
          </cell>
          <cell r="C1671" t="str">
            <v>VIC</v>
          </cell>
        </row>
        <row r="1672">
          <cell r="A1672">
            <v>3218</v>
          </cell>
          <cell r="B1672">
            <v>18</v>
          </cell>
          <cell r="C1672" t="str">
            <v>VIC</v>
          </cell>
        </row>
        <row r="1673">
          <cell r="A1673">
            <v>3219</v>
          </cell>
          <cell r="B1673">
            <v>18</v>
          </cell>
          <cell r="C1673" t="str">
            <v>VIC</v>
          </cell>
        </row>
        <row r="1674">
          <cell r="A1674">
            <v>3220</v>
          </cell>
          <cell r="B1674">
            <v>18</v>
          </cell>
          <cell r="C1674" t="str">
            <v>VIC</v>
          </cell>
        </row>
        <row r="1675">
          <cell r="A1675">
            <v>3221</v>
          </cell>
          <cell r="B1675">
            <v>18</v>
          </cell>
          <cell r="C1675" t="str">
            <v>VIC</v>
          </cell>
        </row>
        <row r="1676">
          <cell r="A1676">
            <v>3222</v>
          </cell>
          <cell r="B1676">
            <v>18</v>
          </cell>
          <cell r="C1676" t="str">
            <v>VIC</v>
          </cell>
        </row>
        <row r="1677">
          <cell r="A1677">
            <v>3223</v>
          </cell>
          <cell r="B1677">
            <v>18</v>
          </cell>
          <cell r="C1677" t="str">
            <v>VIC</v>
          </cell>
        </row>
        <row r="1678">
          <cell r="A1678">
            <v>3224</v>
          </cell>
          <cell r="B1678">
            <v>18</v>
          </cell>
          <cell r="C1678" t="str">
            <v>VIC</v>
          </cell>
        </row>
        <row r="1679">
          <cell r="A1679">
            <v>3225</v>
          </cell>
          <cell r="B1679">
            <v>18</v>
          </cell>
          <cell r="C1679" t="str">
            <v>VIC</v>
          </cell>
        </row>
        <row r="1680">
          <cell r="A1680">
            <v>3226</v>
          </cell>
          <cell r="B1680">
            <v>18</v>
          </cell>
          <cell r="C1680" t="str">
            <v>VIC</v>
          </cell>
        </row>
        <row r="1681">
          <cell r="A1681">
            <v>3227</v>
          </cell>
          <cell r="B1681">
            <v>18</v>
          </cell>
          <cell r="C1681" t="str">
            <v>VIC</v>
          </cell>
        </row>
        <row r="1682">
          <cell r="A1682">
            <v>3228</v>
          </cell>
          <cell r="B1682">
            <v>18</v>
          </cell>
          <cell r="C1682" t="str">
            <v>VIC</v>
          </cell>
        </row>
        <row r="1683">
          <cell r="A1683">
            <v>3230</v>
          </cell>
          <cell r="B1683">
            <v>18</v>
          </cell>
          <cell r="C1683" t="str">
            <v>VIC</v>
          </cell>
        </row>
        <row r="1684">
          <cell r="A1684">
            <v>3231</v>
          </cell>
          <cell r="B1684">
            <v>18</v>
          </cell>
          <cell r="C1684" t="str">
            <v>VIC</v>
          </cell>
        </row>
        <row r="1685">
          <cell r="A1685">
            <v>3232</v>
          </cell>
          <cell r="B1685">
            <v>15</v>
          </cell>
          <cell r="C1685" t="str">
            <v>VIC</v>
          </cell>
        </row>
        <row r="1686">
          <cell r="A1686">
            <v>3233</v>
          </cell>
          <cell r="B1686">
            <v>15</v>
          </cell>
          <cell r="C1686" t="str">
            <v>VIC</v>
          </cell>
        </row>
        <row r="1687">
          <cell r="A1687">
            <v>3235</v>
          </cell>
          <cell r="B1687">
            <v>15</v>
          </cell>
          <cell r="C1687" t="str">
            <v>VIC</v>
          </cell>
        </row>
        <row r="1688">
          <cell r="A1688">
            <v>3236</v>
          </cell>
          <cell r="B1688">
            <v>15</v>
          </cell>
          <cell r="C1688" t="str">
            <v>VIC</v>
          </cell>
        </row>
        <row r="1689">
          <cell r="A1689">
            <v>3237</v>
          </cell>
          <cell r="B1689">
            <v>15</v>
          </cell>
          <cell r="C1689" t="str">
            <v>VIC</v>
          </cell>
        </row>
        <row r="1690">
          <cell r="A1690">
            <v>3238</v>
          </cell>
          <cell r="B1690">
            <v>15</v>
          </cell>
          <cell r="C1690" t="str">
            <v>VIC</v>
          </cell>
        </row>
        <row r="1691">
          <cell r="A1691">
            <v>3239</v>
          </cell>
          <cell r="B1691">
            <v>15</v>
          </cell>
          <cell r="C1691" t="str">
            <v>VIC</v>
          </cell>
        </row>
        <row r="1692">
          <cell r="A1692">
            <v>3240</v>
          </cell>
          <cell r="B1692">
            <v>18</v>
          </cell>
          <cell r="C1692" t="str">
            <v>VIC</v>
          </cell>
        </row>
        <row r="1693">
          <cell r="A1693">
            <v>3241</v>
          </cell>
          <cell r="B1693">
            <v>18</v>
          </cell>
          <cell r="C1693" t="str">
            <v>VIC</v>
          </cell>
        </row>
        <row r="1694">
          <cell r="A1694">
            <v>3242</v>
          </cell>
          <cell r="B1694">
            <v>15</v>
          </cell>
          <cell r="C1694" t="str">
            <v>VIC</v>
          </cell>
        </row>
        <row r="1695">
          <cell r="A1695">
            <v>3243</v>
          </cell>
          <cell r="B1695">
            <v>15</v>
          </cell>
          <cell r="C1695" t="str">
            <v>VIC</v>
          </cell>
        </row>
        <row r="1696">
          <cell r="A1696">
            <v>3249</v>
          </cell>
          <cell r="B1696">
            <v>15</v>
          </cell>
          <cell r="C1696" t="str">
            <v>VIC</v>
          </cell>
        </row>
        <row r="1697">
          <cell r="A1697">
            <v>3250</v>
          </cell>
          <cell r="B1697">
            <v>15</v>
          </cell>
          <cell r="C1697" t="str">
            <v>VIC</v>
          </cell>
        </row>
        <row r="1698">
          <cell r="A1698">
            <v>3251</v>
          </cell>
          <cell r="B1698">
            <v>15</v>
          </cell>
          <cell r="C1698" t="str">
            <v>VIC</v>
          </cell>
        </row>
        <row r="1699">
          <cell r="A1699">
            <v>3254</v>
          </cell>
          <cell r="B1699">
            <v>15</v>
          </cell>
          <cell r="C1699" t="str">
            <v>VIC</v>
          </cell>
        </row>
        <row r="1700">
          <cell r="A1700">
            <v>3260</v>
          </cell>
          <cell r="B1700">
            <v>15</v>
          </cell>
          <cell r="C1700" t="str">
            <v>VIC</v>
          </cell>
        </row>
        <row r="1701">
          <cell r="A1701">
            <v>3264</v>
          </cell>
          <cell r="B1701">
            <v>15</v>
          </cell>
          <cell r="C1701" t="str">
            <v>VIC</v>
          </cell>
        </row>
        <row r="1702">
          <cell r="A1702">
            <v>3265</v>
          </cell>
          <cell r="B1702">
            <v>15</v>
          </cell>
          <cell r="C1702" t="str">
            <v>VIC</v>
          </cell>
        </row>
        <row r="1703">
          <cell r="A1703">
            <v>3266</v>
          </cell>
          <cell r="B1703">
            <v>15</v>
          </cell>
          <cell r="C1703" t="str">
            <v>VIC</v>
          </cell>
        </row>
        <row r="1704">
          <cell r="A1704">
            <v>3267</v>
          </cell>
          <cell r="B1704">
            <v>15</v>
          </cell>
          <cell r="C1704" t="str">
            <v>VIC</v>
          </cell>
        </row>
        <row r="1705">
          <cell r="A1705">
            <v>3268</v>
          </cell>
          <cell r="B1705">
            <v>15</v>
          </cell>
          <cell r="C1705" t="str">
            <v>VIC</v>
          </cell>
        </row>
        <row r="1706">
          <cell r="A1706">
            <v>3269</v>
          </cell>
          <cell r="B1706">
            <v>15</v>
          </cell>
          <cell r="C1706" t="str">
            <v>VIC</v>
          </cell>
        </row>
        <row r="1707">
          <cell r="A1707">
            <v>3270</v>
          </cell>
          <cell r="B1707">
            <v>15</v>
          </cell>
          <cell r="C1707" t="str">
            <v>VIC</v>
          </cell>
        </row>
        <row r="1708">
          <cell r="A1708">
            <v>3271</v>
          </cell>
          <cell r="B1708">
            <v>15</v>
          </cell>
          <cell r="C1708" t="str">
            <v>VIC</v>
          </cell>
        </row>
        <row r="1709">
          <cell r="A1709">
            <v>3272</v>
          </cell>
          <cell r="B1709">
            <v>15</v>
          </cell>
          <cell r="C1709" t="str">
            <v>VIC</v>
          </cell>
        </row>
        <row r="1710">
          <cell r="A1710">
            <v>3273</v>
          </cell>
          <cell r="B1710">
            <v>15</v>
          </cell>
          <cell r="C1710" t="str">
            <v>VIC</v>
          </cell>
        </row>
        <row r="1711">
          <cell r="A1711">
            <v>3274</v>
          </cell>
          <cell r="B1711">
            <v>15</v>
          </cell>
          <cell r="C1711" t="str">
            <v>VIC</v>
          </cell>
        </row>
        <row r="1712">
          <cell r="A1712">
            <v>3275</v>
          </cell>
          <cell r="B1712">
            <v>15</v>
          </cell>
          <cell r="C1712" t="str">
            <v>VIC</v>
          </cell>
        </row>
        <row r="1713">
          <cell r="A1713">
            <v>3276</v>
          </cell>
          <cell r="B1713">
            <v>15</v>
          </cell>
          <cell r="C1713" t="str">
            <v>VIC</v>
          </cell>
        </row>
        <row r="1714">
          <cell r="A1714">
            <v>3277</v>
          </cell>
          <cell r="B1714">
            <v>15</v>
          </cell>
          <cell r="C1714" t="str">
            <v>VIC</v>
          </cell>
        </row>
        <row r="1715">
          <cell r="A1715">
            <v>3278</v>
          </cell>
          <cell r="B1715">
            <v>15</v>
          </cell>
          <cell r="C1715" t="str">
            <v>VIC</v>
          </cell>
        </row>
        <row r="1716">
          <cell r="A1716">
            <v>3279</v>
          </cell>
          <cell r="B1716">
            <v>15</v>
          </cell>
          <cell r="C1716" t="str">
            <v>VIC</v>
          </cell>
        </row>
        <row r="1717">
          <cell r="A1717">
            <v>3280</v>
          </cell>
          <cell r="B1717">
            <v>15</v>
          </cell>
          <cell r="C1717" t="str">
            <v>VIC</v>
          </cell>
        </row>
        <row r="1718">
          <cell r="A1718">
            <v>3281</v>
          </cell>
          <cell r="B1718">
            <v>15</v>
          </cell>
          <cell r="C1718" t="str">
            <v>VIC</v>
          </cell>
        </row>
        <row r="1719">
          <cell r="A1719">
            <v>3282</v>
          </cell>
          <cell r="B1719">
            <v>15</v>
          </cell>
          <cell r="C1719" t="str">
            <v>VIC</v>
          </cell>
        </row>
        <row r="1720">
          <cell r="A1720">
            <v>3283</v>
          </cell>
          <cell r="B1720">
            <v>15</v>
          </cell>
          <cell r="C1720" t="str">
            <v>VIC</v>
          </cell>
        </row>
        <row r="1721">
          <cell r="A1721">
            <v>3284</v>
          </cell>
          <cell r="B1721">
            <v>15</v>
          </cell>
          <cell r="C1721" t="str">
            <v>VIC</v>
          </cell>
        </row>
        <row r="1722">
          <cell r="A1722">
            <v>3285</v>
          </cell>
          <cell r="B1722">
            <v>15</v>
          </cell>
          <cell r="C1722" t="str">
            <v>VIC</v>
          </cell>
        </row>
        <row r="1723">
          <cell r="A1723">
            <v>3286</v>
          </cell>
          <cell r="B1723">
            <v>15</v>
          </cell>
          <cell r="C1723" t="str">
            <v>VIC</v>
          </cell>
        </row>
        <row r="1724">
          <cell r="A1724">
            <v>3287</v>
          </cell>
          <cell r="B1724">
            <v>15</v>
          </cell>
          <cell r="C1724" t="str">
            <v>VIC</v>
          </cell>
        </row>
        <row r="1725">
          <cell r="A1725">
            <v>3289</v>
          </cell>
          <cell r="B1725">
            <v>15</v>
          </cell>
          <cell r="C1725" t="str">
            <v>VIC</v>
          </cell>
        </row>
        <row r="1726">
          <cell r="A1726">
            <v>3292</v>
          </cell>
          <cell r="B1726">
            <v>15</v>
          </cell>
          <cell r="C1726" t="str">
            <v>VIC</v>
          </cell>
        </row>
        <row r="1727">
          <cell r="A1727">
            <v>3293</v>
          </cell>
          <cell r="B1727">
            <v>15</v>
          </cell>
          <cell r="C1727" t="str">
            <v>VIC</v>
          </cell>
        </row>
        <row r="1728">
          <cell r="A1728">
            <v>3294</v>
          </cell>
          <cell r="B1728">
            <v>15</v>
          </cell>
          <cell r="C1728" t="str">
            <v>VIC</v>
          </cell>
        </row>
        <row r="1729">
          <cell r="A1729">
            <v>3300</v>
          </cell>
          <cell r="B1729">
            <v>15</v>
          </cell>
          <cell r="C1729" t="str">
            <v>VIC</v>
          </cell>
        </row>
        <row r="1730">
          <cell r="A1730">
            <v>3301</v>
          </cell>
          <cell r="B1730">
            <v>15</v>
          </cell>
          <cell r="C1730" t="str">
            <v>VIC</v>
          </cell>
        </row>
        <row r="1731">
          <cell r="A1731">
            <v>3302</v>
          </cell>
          <cell r="B1731">
            <v>15</v>
          </cell>
          <cell r="C1731" t="str">
            <v>VIC</v>
          </cell>
        </row>
        <row r="1732">
          <cell r="A1732">
            <v>3303</v>
          </cell>
          <cell r="B1732">
            <v>15</v>
          </cell>
          <cell r="C1732" t="str">
            <v>VIC</v>
          </cell>
        </row>
        <row r="1733">
          <cell r="A1733">
            <v>3304</v>
          </cell>
          <cell r="B1733">
            <v>15</v>
          </cell>
          <cell r="C1733" t="str">
            <v>VIC</v>
          </cell>
        </row>
        <row r="1734">
          <cell r="A1734">
            <v>3305</v>
          </cell>
          <cell r="B1734">
            <v>15</v>
          </cell>
          <cell r="C1734" t="str">
            <v>VIC</v>
          </cell>
        </row>
        <row r="1735">
          <cell r="A1735">
            <v>3309</v>
          </cell>
          <cell r="B1735">
            <v>15</v>
          </cell>
          <cell r="C1735" t="str">
            <v>VIC</v>
          </cell>
        </row>
        <row r="1736">
          <cell r="A1736">
            <v>3310</v>
          </cell>
          <cell r="B1736">
            <v>15</v>
          </cell>
          <cell r="C1736" t="str">
            <v>VIC</v>
          </cell>
        </row>
        <row r="1737">
          <cell r="A1737">
            <v>3311</v>
          </cell>
          <cell r="B1737">
            <v>15</v>
          </cell>
          <cell r="C1737" t="str">
            <v>VIC</v>
          </cell>
        </row>
        <row r="1738">
          <cell r="A1738">
            <v>3312</v>
          </cell>
          <cell r="B1738">
            <v>15</v>
          </cell>
          <cell r="C1738" t="str">
            <v>VIC</v>
          </cell>
        </row>
        <row r="1739">
          <cell r="A1739">
            <v>3314</v>
          </cell>
          <cell r="B1739">
            <v>15</v>
          </cell>
          <cell r="C1739" t="str">
            <v>VIC</v>
          </cell>
        </row>
        <row r="1740">
          <cell r="A1740">
            <v>3315</v>
          </cell>
          <cell r="B1740">
            <v>15</v>
          </cell>
          <cell r="C1740" t="str">
            <v>VIC</v>
          </cell>
        </row>
        <row r="1741">
          <cell r="A1741">
            <v>3317</v>
          </cell>
          <cell r="B1741">
            <v>14</v>
          </cell>
          <cell r="C1741" t="str">
            <v>VIC</v>
          </cell>
        </row>
        <row r="1742">
          <cell r="A1742">
            <v>3318</v>
          </cell>
          <cell r="B1742">
            <v>14</v>
          </cell>
          <cell r="C1742" t="str">
            <v>VIC</v>
          </cell>
        </row>
        <row r="1743">
          <cell r="A1743">
            <v>3319</v>
          </cell>
          <cell r="B1743">
            <v>14</v>
          </cell>
          <cell r="C1743" t="str">
            <v>VIC</v>
          </cell>
        </row>
        <row r="1744">
          <cell r="A1744">
            <v>3321</v>
          </cell>
          <cell r="B1744">
            <v>18</v>
          </cell>
          <cell r="C1744" t="str">
            <v>VIC</v>
          </cell>
        </row>
        <row r="1745">
          <cell r="A1745">
            <v>3322</v>
          </cell>
          <cell r="B1745">
            <v>15</v>
          </cell>
          <cell r="C1745" t="str">
            <v>VIC</v>
          </cell>
        </row>
        <row r="1746">
          <cell r="A1746">
            <v>3323</v>
          </cell>
          <cell r="B1746">
            <v>18</v>
          </cell>
          <cell r="C1746" t="str">
            <v>VIC</v>
          </cell>
        </row>
        <row r="1747">
          <cell r="A1747">
            <v>3324</v>
          </cell>
          <cell r="B1747">
            <v>15</v>
          </cell>
          <cell r="C1747" t="str">
            <v>VIC</v>
          </cell>
        </row>
        <row r="1748">
          <cell r="A1748">
            <v>3325</v>
          </cell>
          <cell r="B1748">
            <v>15</v>
          </cell>
          <cell r="C1748" t="str">
            <v>VIC</v>
          </cell>
        </row>
        <row r="1749">
          <cell r="A1749">
            <v>3328</v>
          </cell>
          <cell r="B1749">
            <v>18</v>
          </cell>
          <cell r="C1749" t="str">
            <v>VIC</v>
          </cell>
        </row>
        <row r="1750">
          <cell r="A1750">
            <v>3329</v>
          </cell>
          <cell r="B1750">
            <v>18</v>
          </cell>
          <cell r="C1750" t="str">
            <v>VIC</v>
          </cell>
        </row>
        <row r="1751">
          <cell r="A1751">
            <v>3330</v>
          </cell>
          <cell r="B1751">
            <v>18</v>
          </cell>
          <cell r="C1751" t="str">
            <v>VIC</v>
          </cell>
        </row>
        <row r="1752">
          <cell r="A1752">
            <v>3331</v>
          </cell>
          <cell r="B1752">
            <v>18</v>
          </cell>
          <cell r="C1752" t="str">
            <v>VIC</v>
          </cell>
        </row>
        <row r="1753">
          <cell r="A1753">
            <v>3332</v>
          </cell>
          <cell r="B1753">
            <v>18</v>
          </cell>
          <cell r="C1753" t="str">
            <v>VIC</v>
          </cell>
        </row>
        <row r="1754">
          <cell r="A1754">
            <v>3333</v>
          </cell>
          <cell r="B1754">
            <v>18</v>
          </cell>
          <cell r="C1754" t="str">
            <v>VIC</v>
          </cell>
        </row>
        <row r="1755">
          <cell r="A1755">
            <v>3334</v>
          </cell>
          <cell r="B1755">
            <v>18</v>
          </cell>
          <cell r="C1755" t="str">
            <v>VIC</v>
          </cell>
        </row>
        <row r="1756">
          <cell r="A1756">
            <v>3335</v>
          </cell>
          <cell r="B1756">
            <v>18</v>
          </cell>
          <cell r="C1756" t="str">
            <v>VIC</v>
          </cell>
        </row>
        <row r="1757">
          <cell r="A1757">
            <v>3337</v>
          </cell>
          <cell r="B1757">
            <v>18</v>
          </cell>
          <cell r="C1757" t="str">
            <v>VIC</v>
          </cell>
        </row>
        <row r="1758">
          <cell r="A1758">
            <v>3338</v>
          </cell>
          <cell r="B1758">
            <v>18</v>
          </cell>
          <cell r="C1758" t="str">
            <v>VIC</v>
          </cell>
        </row>
        <row r="1759">
          <cell r="A1759">
            <v>3340</v>
          </cell>
          <cell r="B1759">
            <v>18</v>
          </cell>
          <cell r="C1759" t="str">
            <v>VIC</v>
          </cell>
        </row>
        <row r="1760">
          <cell r="A1760">
            <v>3341</v>
          </cell>
          <cell r="B1760">
            <v>18</v>
          </cell>
          <cell r="C1760" t="str">
            <v>VIC</v>
          </cell>
        </row>
        <row r="1761">
          <cell r="A1761">
            <v>3342</v>
          </cell>
          <cell r="B1761">
            <v>18</v>
          </cell>
          <cell r="C1761" t="str">
            <v>VIC</v>
          </cell>
        </row>
        <row r="1762">
          <cell r="A1762">
            <v>3345</v>
          </cell>
          <cell r="B1762">
            <v>18</v>
          </cell>
          <cell r="C1762" t="str">
            <v>VIC</v>
          </cell>
        </row>
        <row r="1763">
          <cell r="A1763">
            <v>3350</v>
          </cell>
          <cell r="B1763">
            <v>15</v>
          </cell>
          <cell r="C1763" t="str">
            <v>VIC</v>
          </cell>
        </row>
        <row r="1764">
          <cell r="A1764">
            <v>3351</v>
          </cell>
          <cell r="B1764">
            <v>15</v>
          </cell>
          <cell r="C1764" t="str">
            <v>VIC</v>
          </cell>
        </row>
        <row r="1765">
          <cell r="A1765">
            <v>3352</v>
          </cell>
          <cell r="B1765">
            <v>15</v>
          </cell>
          <cell r="C1765" t="str">
            <v>VIC</v>
          </cell>
        </row>
        <row r="1766">
          <cell r="A1766">
            <v>3353</v>
          </cell>
          <cell r="B1766">
            <v>15</v>
          </cell>
          <cell r="C1766" t="str">
            <v>VIC</v>
          </cell>
        </row>
        <row r="1767">
          <cell r="A1767">
            <v>3354</v>
          </cell>
          <cell r="B1767">
            <v>15</v>
          </cell>
          <cell r="C1767" t="str">
            <v>VIC</v>
          </cell>
        </row>
        <row r="1768">
          <cell r="A1768">
            <v>3355</v>
          </cell>
          <cell r="B1768">
            <v>15</v>
          </cell>
          <cell r="C1768" t="str">
            <v>VIC</v>
          </cell>
        </row>
        <row r="1769">
          <cell r="A1769">
            <v>3356</v>
          </cell>
          <cell r="B1769">
            <v>15</v>
          </cell>
          <cell r="C1769" t="str">
            <v>VIC</v>
          </cell>
        </row>
        <row r="1770">
          <cell r="A1770">
            <v>3357</v>
          </cell>
          <cell r="B1770">
            <v>15</v>
          </cell>
          <cell r="C1770" t="str">
            <v>VIC</v>
          </cell>
        </row>
        <row r="1771">
          <cell r="A1771">
            <v>3360</v>
          </cell>
          <cell r="B1771">
            <v>15</v>
          </cell>
          <cell r="C1771" t="str">
            <v>VIC</v>
          </cell>
        </row>
        <row r="1772">
          <cell r="A1772">
            <v>3361</v>
          </cell>
          <cell r="B1772">
            <v>15</v>
          </cell>
          <cell r="C1772" t="str">
            <v>VIC</v>
          </cell>
        </row>
        <row r="1773">
          <cell r="A1773">
            <v>3363</v>
          </cell>
          <cell r="B1773">
            <v>17</v>
          </cell>
          <cell r="C1773" t="str">
            <v>VIC</v>
          </cell>
        </row>
        <row r="1774">
          <cell r="A1774">
            <v>3364</v>
          </cell>
          <cell r="B1774">
            <v>17</v>
          </cell>
          <cell r="C1774" t="str">
            <v>VIC</v>
          </cell>
        </row>
        <row r="1775">
          <cell r="A1775">
            <v>3370</v>
          </cell>
          <cell r="B1775">
            <v>17</v>
          </cell>
          <cell r="C1775" t="str">
            <v>VIC</v>
          </cell>
        </row>
        <row r="1776">
          <cell r="A1776">
            <v>3371</v>
          </cell>
          <cell r="B1776">
            <v>17</v>
          </cell>
          <cell r="C1776" t="str">
            <v>VIC</v>
          </cell>
        </row>
        <row r="1777">
          <cell r="A1777">
            <v>3373</v>
          </cell>
          <cell r="B1777">
            <v>16</v>
          </cell>
          <cell r="C1777" t="str">
            <v>VIC</v>
          </cell>
        </row>
        <row r="1778">
          <cell r="A1778">
            <v>3375</v>
          </cell>
          <cell r="B1778">
            <v>14</v>
          </cell>
          <cell r="C1778" t="str">
            <v>VIC</v>
          </cell>
        </row>
        <row r="1779">
          <cell r="A1779">
            <v>3377</v>
          </cell>
          <cell r="B1779">
            <v>14</v>
          </cell>
          <cell r="C1779" t="str">
            <v>VIC</v>
          </cell>
        </row>
        <row r="1780">
          <cell r="A1780">
            <v>3378</v>
          </cell>
          <cell r="B1780">
            <v>14</v>
          </cell>
          <cell r="C1780" t="str">
            <v>VIC</v>
          </cell>
        </row>
        <row r="1781">
          <cell r="A1781">
            <v>3379</v>
          </cell>
          <cell r="B1781">
            <v>15</v>
          </cell>
          <cell r="C1781" t="str">
            <v>VIC</v>
          </cell>
        </row>
        <row r="1782">
          <cell r="A1782">
            <v>3380</v>
          </cell>
          <cell r="B1782">
            <v>14</v>
          </cell>
          <cell r="C1782" t="str">
            <v>VIC</v>
          </cell>
        </row>
        <row r="1783">
          <cell r="A1783">
            <v>3381</v>
          </cell>
          <cell r="B1783">
            <v>14</v>
          </cell>
          <cell r="C1783" t="str">
            <v>VIC</v>
          </cell>
        </row>
        <row r="1784">
          <cell r="A1784">
            <v>3384</v>
          </cell>
          <cell r="B1784">
            <v>14</v>
          </cell>
          <cell r="C1784" t="str">
            <v>VIC</v>
          </cell>
        </row>
        <row r="1785">
          <cell r="A1785">
            <v>3385</v>
          </cell>
          <cell r="B1785">
            <v>14</v>
          </cell>
          <cell r="C1785" t="str">
            <v>VIC</v>
          </cell>
        </row>
        <row r="1786">
          <cell r="A1786">
            <v>3387</v>
          </cell>
          <cell r="B1786">
            <v>14</v>
          </cell>
          <cell r="C1786" t="str">
            <v>VIC</v>
          </cell>
        </row>
        <row r="1787">
          <cell r="A1787">
            <v>3388</v>
          </cell>
          <cell r="B1787">
            <v>14</v>
          </cell>
          <cell r="C1787" t="str">
            <v>VIC</v>
          </cell>
        </row>
        <row r="1788">
          <cell r="A1788">
            <v>3390</v>
          </cell>
          <cell r="B1788">
            <v>14</v>
          </cell>
          <cell r="C1788" t="str">
            <v>VIC</v>
          </cell>
        </row>
        <row r="1789">
          <cell r="A1789">
            <v>3391</v>
          </cell>
          <cell r="B1789">
            <v>14</v>
          </cell>
          <cell r="C1789" t="str">
            <v>VIC</v>
          </cell>
        </row>
        <row r="1790">
          <cell r="A1790">
            <v>3392</v>
          </cell>
          <cell r="B1790">
            <v>14</v>
          </cell>
          <cell r="C1790" t="str">
            <v>VIC</v>
          </cell>
        </row>
        <row r="1791">
          <cell r="A1791">
            <v>3393</v>
          </cell>
          <cell r="B1791">
            <v>14</v>
          </cell>
          <cell r="C1791" t="str">
            <v>VIC</v>
          </cell>
        </row>
        <row r="1792">
          <cell r="A1792">
            <v>3395</v>
          </cell>
          <cell r="B1792">
            <v>13</v>
          </cell>
          <cell r="C1792" t="str">
            <v>VIC</v>
          </cell>
        </row>
        <row r="1793">
          <cell r="A1793">
            <v>3396</v>
          </cell>
          <cell r="B1793">
            <v>13</v>
          </cell>
          <cell r="C1793" t="str">
            <v>VIC</v>
          </cell>
        </row>
        <row r="1794">
          <cell r="A1794">
            <v>3399</v>
          </cell>
          <cell r="B1794">
            <v>14</v>
          </cell>
          <cell r="C1794" t="str">
            <v>VIC</v>
          </cell>
        </row>
        <row r="1795">
          <cell r="A1795">
            <v>3400</v>
          </cell>
          <cell r="B1795">
            <v>14</v>
          </cell>
          <cell r="C1795" t="str">
            <v>VIC</v>
          </cell>
        </row>
        <row r="1796">
          <cell r="A1796">
            <v>3401</v>
          </cell>
          <cell r="B1796">
            <v>14</v>
          </cell>
          <cell r="C1796" t="str">
            <v>VIC</v>
          </cell>
        </row>
        <row r="1797">
          <cell r="A1797">
            <v>3402</v>
          </cell>
          <cell r="B1797">
            <v>14</v>
          </cell>
          <cell r="C1797" t="str">
            <v>VIC</v>
          </cell>
        </row>
        <row r="1798">
          <cell r="A1798">
            <v>3407</v>
          </cell>
          <cell r="B1798">
            <v>15</v>
          </cell>
          <cell r="C1798" t="str">
            <v>VIC</v>
          </cell>
        </row>
        <row r="1799">
          <cell r="A1799">
            <v>3409</v>
          </cell>
          <cell r="B1799">
            <v>14</v>
          </cell>
          <cell r="C1799" t="str">
            <v>VIC</v>
          </cell>
        </row>
        <row r="1800">
          <cell r="A1800">
            <v>3412</v>
          </cell>
          <cell r="B1800">
            <v>14</v>
          </cell>
          <cell r="C1800" t="str">
            <v>VIC</v>
          </cell>
        </row>
        <row r="1801">
          <cell r="A1801">
            <v>3413</v>
          </cell>
          <cell r="B1801">
            <v>14</v>
          </cell>
          <cell r="C1801" t="str">
            <v>VIC</v>
          </cell>
        </row>
        <row r="1802">
          <cell r="A1802">
            <v>3414</v>
          </cell>
          <cell r="B1802">
            <v>14</v>
          </cell>
          <cell r="C1802" t="str">
            <v>VIC</v>
          </cell>
        </row>
        <row r="1803">
          <cell r="A1803">
            <v>3415</v>
          </cell>
          <cell r="B1803">
            <v>14</v>
          </cell>
          <cell r="C1803" t="str">
            <v>VIC</v>
          </cell>
        </row>
        <row r="1804">
          <cell r="A1804">
            <v>3418</v>
          </cell>
          <cell r="B1804">
            <v>14</v>
          </cell>
          <cell r="C1804" t="str">
            <v>VIC</v>
          </cell>
        </row>
        <row r="1805">
          <cell r="A1805">
            <v>3419</v>
          </cell>
          <cell r="B1805">
            <v>14</v>
          </cell>
          <cell r="C1805" t="str">
            <v>VIC</v>
          </cell>
        </row>
        <row r="1806">
          <cell r="A1806">
            <v>3420</v>
          </cell>
          <cell r="B1806">
            <v>14</v>
          </cell>
          <cell r="C1806" t="str">
            <v>VIC</v>
          </cell>
        </row>
        <row r="1807">
          <cell r="A1807">
            <v>3422</v>
          </cell>
          <cell r="B1807">
            <v>13</v>
          </cell>
          <cell r="C1807" t="str">
            <v>VIC</v>
          </cell>
        </row>
        <row r="1808">
          <cell r="A1808">
            <v>3423</v>
          </cell>
          <cell r="B1808">
            <v>14</v>
          </cell>
          <cell r="C1808" t="str">
            <v>VIC</v>
          </cell>
        </row>
        <row r="1809">
          <cell r="A1809">
            <v>3424</v>
          </cell>
          <cell r="B1809">
            <v>13</v>
          </cell>
          <cell r="C1809" t="str">
            <v>VIC</v>
          </cell>
        </row>
        <row r="1810">
          <cell r="A1810">
            <v>3427</v>
          </cell>
          <cell r="B1810">
            <v>18</v>
          </cell>
          <cell r="C1810" t="str">
            <v>VIC</v>
          </cell>
        </row>
        <row r="1811">
          <cell r="A1811">
            <v>3428</v>
          </cell>
          <cell r="B1811">
            <v>18</v>
          </cell>
          <cell r="C1811" t="str">
            <v>VIC</v>
          </cell>
        </row>
        <row r="1812">
          <cell r="A1812">
            <v>3429</v>
          </cell>
          <cell r="B1812">
            <v>18</v>
          </cell>
          <cell r="C1812" t="str">
            <v>VIC</v>
          </cell>
        </row>
        <row r="1813">
          <cell r="A1813">
            <v>3430</v>
          </cell>
          <cell r="B1813">
            <v>18</v>
          </cell>
          <cell r="C1813" t="str">
            <v>VIC</v>
          </cell>
        </row>
        <row r="1814">
          <cell r="A1814">
            <v>3431</v>
          </cell>
          <cell r="B1814">
            <v>17</v>
          </cell>
          <cell r="C1814" t="str">
            <v>VIC</v>
          </cell>
        </row>
        <row r="1815">
          <cell r="A1815">
            <v>3432</v>
          </cell>
          <cell r="B1815">
            <v>17</v>
          </cell>
          <cell r="C1815" t="str">
            <v>VIC</v>
          </cell>
        </row>
        <row r="1816">
          <cell r="A1816">
            <v>3433</v>
          </cell>
          <cell r="B1816">
            <v>17</v>
          </cell>
          <cell r="C1816" t="str">
            <v>VIC</v>
          </cell>
        </row>
        <row r="1817">
          <cell r="A1817">
            <v>3434</v>
          </cell>
          <cell r="B1817">
            <v>17</v>
          </cell>
          <cell r="C1817" t="str">
            <v>VIC</v>
          </cell>
        </row>
        <row r="1818">
          <cell r="A1818">
            <v>3435</v>
          </cell>
          <cell r="B1818">
            <v>17</v>
          </cell>
          <cell r="C1818" t="str">
            <v>VIC</v>
          </cell>
        </row>
        <row r="1819">
          <cell r="A1819">
            <v>3437</v>
          </cell>
          <cell r="B1819">
            <v>17</v>
          </cell>
          <cell r="C1819" t="str">
            <v>VIC</v>
          </cell>
        </row>
        <row r="1820">
          <cell r="A1820">
            <v>3438</v>
          </cell>
          <cell r="B1820">
            <v>17</v>
          </cell>
          <cell r="C1820" t="str">
            <v>VIC</v>
          </cell>
        </row>
        <row r="1821">
          <cell r="A1821">
            <v>3440</v>
          </cell>
          <cell r="B1821">
            <v>17</v>
          </cell>
          <cell r="C1821" t="str">
            <v>VIC</v>
          </cell>
        </row>
        <row r="1822">
          <cell r="A1822">
            <v>3441</v>
          </cell>
          <cell r="B1822">
            <v>17</v>
          </cell>
          <cell r="C1822" t="str">
            <v>VIC</v>
          </cell>
        </row>
        <row r="1823">
          <cell r="A1823">
            <v>3442</v>
          </cell>
          <cell r="B1823">
            <v>17</v>
          </cell>
          <cell r="C1823" t="str">
            <v>VIC</v>
          </cell>
        </row>
        <row r="1824">
          <cell r="A1824">
            <v>3444</v>
          </cell>
          <cell r="B1824">
            <v>17</v>
          </cell>
          <cell r="C1824" t="str">
            <v>VIC</v>
          </cell>
        </row>
        <row r="1825">
          <cell r="A1825">
            <v>3446</v>
          </cell>
          <cell r="B1825">
            <v>17</v>
          </cell>
          <cell r="C1825" t="str">
            <v>VIC</v>
          </cell>
        </row>
        <row r="1826">
          <cell r="A1826">
            <v>3447</v>
          </cell>
          <cell r="B1826">
            <v>17</v>
          </cell>
          <cell r="C1826" t="str">
            <v>VIC</v>
          </cell>
        </row>
        <row r="1827">
          <cell r="A1827">
            <v>3448</v>
          </cell>
          <cell r="B1827">
            <v>17</v>
          </cell>
          <cell r="C1827" t="str">
            <v>VIC</v>
          </cell>
        </row>
        <row r="1828">
          <cell r="A1828">
            <v>3450</v>
          </cell>
          <cell r="B1828">
            <v>17</v>
          </cell>
          <cell r="C1828" t="str">
            <v>VIC</v>
          </cell>
        </row>
        <row r="1829">
          <cell r="A1829">
            <v>3451</v>
          </cell>
          <cell r="B1829">
            <v>17</v>
          </cell>
          <cell r="C1829" t="str">
            <v>VIC</v>
          </cell>
        </row>
        <row r="1830">
          <cell r="A1830">
            <v>3453</v>
          </cell>
          <cell r="B1830">
            <v>17</v>
          </cell>
          <cell r="C1830" t="str">
            <v>VIC</v>
          </cell>
        </row>
        <row r="1831">
          <cell r="A1831">
            <v>3458</v>
          </cell>
          <cell r="B1831">
            <v>17</v>
          </cell>
          <cell r="C1831" t="str">
            <v>VIC</v>
          </cell>
        </row>
        <row r="1832">
          <cell r="A1832">
            <v>3460</v>
          </cell>
          <cell r="B1832">
            <v>17</v>
          </cell>
          <cell r="C1832" t="str">
            <v>VIC</v>
          </cell>
        </row>
        <row r="1833">
          <cell r="A1833">
            <v>3461</v>
          </cell>
          <cell r="B1833">
            <v>17</v>
          </cell>
          <cell r="C1833" t="str">
            <v>VIC</v>
          </cell>
        </row>
        <row r="1834">
          <cell r="A1834">
            <v>3462</v>
          </cell>
          <cell r="B1834">
            <v>17</v>
          </cell>
          <cell r="C1834" t="str">
            <v>VIC</v>
          </cell>
        </row>
        <row r="1835">
          <cell r="A1835">
            <v>3463</v>
          </cell>
          <cell r="B1835">
            <v>17</v>
          </cell>
          <cell r="C1835" t="str">
            <v>VIC</v>
          </cell>
        </row>
        <row r="1836">
          <cell r="A1836">
            <v>3464</v>
          </cell>
          <cell r="B1836">
            <v>17</v>
          </cell>
          <cell r="C1836" t="str">
            <v>VIC</v>
          </cell>
        </row>
        <row r="1837">
          <cell r="A1837">
            <v>3465</v>
          </cell>
          <cell r="B1837">
            <v>17</v>
          </cell>
          <cell r="C1837" t="str">
            <v>VIC</v>
          </cell>
        </row>
        <row r="1838">
          <cell r="A1838">
            <v>3467</v>
          </cell>
          <cell r="B1838">
            <v>17</v>
          </cell>
          <cell r="C1838" t="str">
            <v>VIC</v>
          </cell>
        </row>
        <row r="1839">
          <cell r="A1839">
            <v>3468</v>
          </cell>
          <cell r="B1839">
            <v>16</v>
          </cell>
          <cell r="C1839" t="str">
            <v>VIC</v>
          </cell>
        </row>
        <row r="1840">
          <cell r="A1840">
            <v>3469</v>
          </cell>
          <cell r="B1840">
            <v>14</v>
          </cell>
          <cell r="C1840" t="str">
            <v>VIC</v>
          </cell>
        </row>
        <row r="1841">
          <cell r="A1841">
            <v>3472</v>
          </cell>
          <cell r="B1841">
            <v>16</v>
          </cell>
          <cell r="C1841" t="str">
            <v>VIC</v>
          </cell>
        </row>
        <row r="1842">
          <cell r="A1842">
            <v>3475</v>
          </cell>
          <cell r="B1842">
            <v>16</v>
          </cell>
          <cell r="C1842" t="str">
            <v>VIC</v>
          </cell>
        </row>
        <row r="1843">
          <cell r="A1843">
            <v>3478</v>
          </cell>
          <cell r="B1843">
            <v>14</v>
          </cell>
          <cell r="C1843" t="str">
            <v>VIC</v>
          </cell>
        </row>
        <row r="1844">
          <cell r="A1844">
            <v>3480</v>
          </cell>
          <cell r="B1844">
            <v>14</v>
          </cell>
          <cell r="C1844" t="str">
            <v>VIC</v>
          </cell>
        </row>
        <row r="1845">
          <cell r="A1845">
            <v>3482</v>
          </cell>
          <cell r="B1845">
            <v>14</v>
          </cell>
          <cell r="C1845" t="str">
            <v>VIC</v>
          </cell>
        </row>
        <row r="1846">
          <cell r="A1846">
            <v>3483</v>
          </cell>
          <cell r="B1846">
            <v>13</v>
          </cell>
          <cell r="C1846" t="str">
            <v>VIC</v>
          </cell>
        </row>
        <row r="1847">
          <cell r="A1847">
            <v>3485</v>
          </cell>
          <cell r="B1847">
            <v>13</v>
          </cell>
          <cell r="C1847" t="str">
            <v>VIC</v>
          </cell>
        </row>
        <row r="1848">
          <cell r="A1848">
            <v>3487</v>
          </cell>
          <cell r="B1848">
            <v>13</v>
          </cell>
          <cell r="C1848" t="str">
            <v>VIC</v>
          </cell>
        </row>
        <row r="1849">
          <cell r="A1849">
            <v>3488</v>
          </cell>
          <cell r="B1849">
            <v>13</v>
          </cell>
          <cell r="C1849" t="str">
            <v>VIC</v>
          </cell>
        </row>
        <row r="1850">
          <cell r="A1850">
            <v>3489</v>
          </cell>
          <cell r="B1850">
            <v>13</v>
          </cell>
          <cell r="C1850" t="str">
            <v>VIC</v>
          </cell>
        </row>
        <row r="1851">
          <cell r="A1851">
            <v>3490</v>
          </cell>
          <cell r="B1851">
            <v>13</v>
          </cell>
          <cell r="C1851" t="str">
            <v>VIC</v>
          </cell>
        </row>
        <row r="1852">
          <cell r="A1852">
            <v>3491</v>
          </cell>
          <cell r="B1852">
            <v>13</v>
          </cell>
          <cell r="C1852" t="str">
            <v>VIC</v>
          </cell>
        </row>
        <row r="1853">
          <cell r="A1853">
            <v>3494</v>
          </cell>
          <cell r="B1853">
            <v>13</v>
          </cell>
          <cell r="C1853" t="str">
            <v>VIC</v>
          </cell>
        </row>
        <row r="1854">
          <cell r="A1854">
            <v>3496</v>
          </cell>
          <cell r="B1854">
            <v>13</v>
          </cell>
          <cell r="C1854" t="str">
            <v>VIC</v>
          </cell>
        </row>
        <row r="1855">
          <cell r="A1855">
            <v>3498</v>
          </cell>
          <cell r="B1855">
            <v>13</v>
          </cell>
          <cell r="C1855" t="str">
            <v>VIC</v>
          </cell>
        </row>
        <row r="1856">
          <cell r="A1856">
            <v>3500</v>
          </cell>
          <cell r="B1856">
            <v>13</v>
          </cell>
          <cell r="C1856" t="str">
            <v>VIC</v>
          </cell>
        </row>
        <row r="1857">
          <cell r="A1857">
            <v>3501</v>
          </cell>
          <cell r="B1857">
            <v>13</v>
          </cell>
          <cell r="C1857" t="str">
            <v>VIC</v>
          </cell>
        </row>
        <row r="1858">
          <cell r="A1858">
            <v>3502</v>
          </cell>
          <cell r="B1858">
            <v>13</v>
          </cell>
          <cell r="C1858" t="str">
            <v>VIC</v>
          </cell>
        </row>
        <row r="1859">
          <cell r="A1859">
            <v>3505</v>
          </cell>
          <cell r="B1859">
            <v>13</v>
          </cell>
          <cell r="C1859" t="str">
            <v>VIC</v>
          </cell>
        </row>
        <row r="1860">
          <cell r="A1860">
            <v>3506</v>
          </cell>
          <cell r="B1860">
            <v>13</v>
          </cell>
          <cell r="C1860" t="str">
            <v>VIC</v>
          </cell>
        </row>
        <row r="1861">
          <cell r="A1861">
            <v>3507</v>
          </cell>
          <cell r="B1861">
            <v>13</v>
          </cell>
          <cell r="C1861" t="str">
            <v>VIC</v>
          </cell>
        </row>
        <row r="1862">
          <cell r="A1862">
            <v>3509</v>
          </cell>
          <cell r="B1862">
            <v>13</v>
          </cell>
          <cell r="C1862" t="str">
            <v>VIC</v>
          </cell>
        </row>
        <row r="1863">
          <cell r="A1863">
            <v>3512</v>
          </cell>
          <cell r="B1863">
            <v>13</v>
          </cell>
          <cell r="C1863" t="str">
            <v>VIC</v>
          </cell>
        </row>
        <row r="1864">
          <cell r="A1864">
            <v>3515</v>
          </cell>
          <cell r="B1864">
            <v>16</v>
          </cell>
          <cell r="C1864" t="str">
            <v>VIC</v>
          </cell>
        </row>
        <row r="1865">
          <cell r="A1865">
            <v>3516</v>
          </cell>
          <cell r="B1865">
            <v>16</v>
          </cell>
          <cell r="C1865" t="str">
            <v>VIC</v>
          </cell>
        </row>
        <row r="1866">
          <cell r="A1866">
            <v>3517</v>
          </cell>
          <cell r="B1866">
            <v>16</v>
          </cell>
          <cell r="C1866" t="str">
            <v>VIC</v>
          </cell>
        </row>
        <row r="1867">
          <cell r="A1867">
            <v>3518</v>
          </cell>
          <cell r="B1867">
            <v>16</v>
          </cell>
          <cell r="C1867" t="str">
            <v>VIC</v>
          </cell>
        </row>
        <row r="1868">
          <cell r="A1868">
            <v>3520</v>
          </cell>
          <cell r="B1868">
            <v>16</v>
          </cell>
          <cell r="C1868" t="str">
            <v>VIC</v>
          </cell>
        </row>
        <row r="1869">
          <cell r="A1869">
            <v>3521</v>
          </cell>
          <cell r="B1869">
            <v>17</v>
          </cell>
          <cell r="C1869" t="str">
            <v>VIC</v>
          </cell>
        </row>
        <row r="1870">
          <cell r="A1870">
            <v>3522</v>
          </cell>
          <cell r="B1870">
            <v>17</v>
          </cell>
          <cell r="C1870" t="str">
            <v>VIC</v>
          </cell>
        </row>
        <row r="1871">
          <cell r="A1871">
            <v>3523</v>
          </cell>
          <cell r="B1871">
            <v>17</v>
          </cell>
          <cell r="C1871" t="str">
            <v>VIC</v>
          </cell>
        </row>
        <row r="1872">
          <cell r="A1872">
            <v>3525</v>
          </cell>
          <cell r="B1872">
            <v>17</v>
          </cell>
          <cell r="C1872" t="str">
            <v>VIC</v>
          </cell>
        </row>
        <row r="1873">
          <cell r="A1873">
            <v>3527</v>
          </cell>
          <cell r="B1873">
            <v>14</v>
          </cell>
          <cell r="C1873" t="str">
            <v>VIC</v>
          </cell>
        </row>
        <row r="1874">
          <cell r="A1874">
            <v>3529</v>
          </cell>
          <cell r="B1874">
            <v>13</v>
          </cell>
          <cell r="C1874" t="str">
            <v>VIC</v>
          </cell>
        </row>
        <row r="1875">
          <cell r="A1875">
            <v>3530</v>
          </cell>
          <cell r="B1875">
            <v>13</v>
          </cell>
          <cell r="C1875" t="str">
            <v>VIC</v>
          </cell>
        </row>
        <row r="1876">
          <cell r="A1876">
            <v>3531</v>
          </cell>
          <cell r="B1876">
            <v>13</v>
          </cell>
          <cell r="C1876" t="str">
            <v>VIC</v>
          </cell>
        </row>
        <row r="1877">
          <cell r="A1877">
            <v>3533</v>
          </cell>
          <cell r="B1877">
            <v>13</v>
          </cell>
          <cell r="C1877" t="str">
            <v>VIC</v>
          </cell>
        </row>
        <row r="1878">
          <cell r="A1878">
            <v>3537</v>
          </cell>
          <cell r="B1878">
            <v>13</v>
          </cell>
          <cell r="C1878" t="str">
            <v>VIC</v>
          </cell>
        </row>
        <row r="1879">
          <cell r="A1879">
            <v>3540</v>
          </cell>
          <cell r="B1879">
            <v>13</v>
          </cell>
          <cell r="C1879" t="str">
            <v>VIC</v>
          </cell>
        </row>
        <row r="1880">
          <cell r="A1880">
            <v>3542</v>
          </cell>
          <cell r="B1880">
            <v>13</v>
          </cell>
          <cell r="C1880" t="str">
            <v>VIC</v>
          </cell>
        </row>
        <row r="1881">
          <cell r="A1881">
            <v>3544</v>
          </cell>
          <cell r="B1881">
            <v>13</v>
          </cell>
          <cell r="C1881" t="str">
            <v>VIC</v>
          </cell>
        </row>
        <row r="1882">
          <cell r="A1882">
            <v>3546</v>
          </cell>
          <cell r="B1882">
            <v>13</v>
          </cell>
          <cell r="C1882" t="str">
            <v>VIC</v>
          </cell>
        </row>
        <row r="1883">
          <cell r="A1883">
            <v>3549</v>
          </cell>
          <cell r="B1883">
            <v>13</v>
          </cell>
          <cell r="C1883" t="str">
            <v>VIC</v>
          </cell>
        </row>
        <row r="1884">
          <cell r="A1884">
            <v>3550</v>
          </cell>
          <cell r="B1884">
            <v>16</v>
          </cell>
          <cell r="C1884" t="str">
            <v>VIC</v>
          </cell>
        </row>
        <row r="1885">
          <cell r="A1885">
            <v>3551</v>
          </cell>
          <cell r="B1885">
            <v>16</v>
          </cell>
          <cell r="C1885" t="str">
            <v>VIC</v>
          </cell>
        </row>
        <row r="1886">
          <cell r="A1886">
            <v>3552</v>
          </cell>
          <cell r="B1886">
            <v>16</v>
          </cell>
          <cell r="C1886" t="str">
            <v>VIC</v>
          </cell>
        </row>
        <row r="1887">
          <cell r="A1887">
            <v>3554</v>
          </cell>
          <cell r="B1887">
            <v>16</v>
          </cell>
          <cell r="C1887" t="str">
            <v>VIC</v>
          </cell>
        </row>
        <row r="1888">
          <cell r="A1888">
            <v>3555</v>
          </cell>
          <cell r="B1888">
            <v>16</v>
          </cell>
          <cell r="C1888" t="str">
            <v>VIC</v>
          </cell>
        </row>
        <row r="1889">
          <cell r="A1889">
            <v>3556</v>
          </cell>
          <cell r="B1889">
            <v>16</v>
          </cell>
          <cell r="C1889" t="str">
            <v>VIC</v>
          </cell>
        </row>
        <row r="1890">
          <cell r="A1890">
            <v>3557</v>
          </cell>
          <cell r="B1890">
            <v>16</v>
          </cell>
          <cell r="C1890" t="str">
            <v>VIC</v>
          </cell>
        </row>
        <row r="1891">
          <cell r="A1891">
            <v>3558</v>
          </cell>
          <cell r="B1891">
            <v>16</v>
          </cell>
          <cell r="C1891" t="str">
            <v>VIC</v>
          </cell>
        </row>
        <row r="1892">
          <cell r="A1892">
            <v>3559</v>
          </cell>
          <cell r="B1892">
            <v>16</v>
          </cell>
          <cell r="C1892" t="str">
            <v>VIC</v>
          </cell>
        </row>
        <row r="1893">
          <cell r="A1893">
            <v>3561</v>
          </cell>
          <cell r="B1893">
            <v>16</v>
          </cell>
          <cell r="C1893" t="str">
            <v>VIC</v>
          </cell>
        </row>
        <row r="1894">
          <cell r="A1894">
            <v>3562</v>
          </cell>
          <cell r="B1894">
            <v>16</v>
          </cell>
          <cell r="C1894" t="str">
            <v>VIC</v>
          </cell>
        </row>
        <row r="1895">
          <cell r="A1895">
            <v>3563</v>
          </cell>
          <cell r="B1895">
            <v>16</v>
          </cell>
          <cell r="C1895" t="str">
            <v>VIC</v>
          </cell>
        </row>
        <row r="1896">
          <cell r="A1896">
            <v>3564</v>
          </cell>
          <cell r="B1896">
            <v>16</v>
          </cell>
          <cell r="C1896" t="str">
            <v>VIC</v>
          </cell>
        </row>
        <row r="1897">
          <cell r="A1897">
            <v>3565</v>
          </cell>
          <cell r="B1897">
            <v>16</v>
          </cell>
          <cell r="C1897" t="str">
            <v>VIC</v>
          </cell>
        </row>
        <row r="1898">
          <cell r="A1898">
            <v>3566</v>
          </cell>
          <cell r="B1898">
            <v>16</v>
          </cell>
          <cell r="C1898" t="str">
            <v>VIC</v>
          </cell>
        </row>
        <row r="1899">
          <cell r="A1899">
            <v>3567</v>
          </cell>
          <cell r="B1899">
            <v>16</v>
          </cell>
          <cell r="C1899" t="str">
            <v>VIC</v>
          </cell>
        </row>
        <row r="1900">
          <cell r="A1900">
            <v>3568</v>
          </cell>
          <cell r="B1900">
            <v>16</v>
          </cell>
          <cell r="C1900" t="str">
            <v>VIC</v>
          </cell>
        </row>
        <row r="1901">
          <cell r="A1901">
            <v>3570</v>
          </cell>
          <cell r="B1901">
            <v>16</v>
          </cell>
          <cell r="C1901" t="str">
            <v>VIC</v>
          </cell>
        </row>
        <row r="1902">
          <cell r="A1902">
            <v>3571</v>
          </cell>
          <cell r="B1902">
            <v>16</v>
          </cell>
          <cell r="C1902" t="str">
            <v>VIC</v>
          </cell>
        </row>
        <row r="1903">
          <cell r="A1903">
            <v>3572</v>
          </cell>
          <cell r="B1903">
            <v>16</v>
          </cell>
          <cell r="C1903" t="str">
            <v>VIC</v>
          </cell>
        </row>
        <row r="1904">
          <cell r="A1904">
            <v>3573</v>
          </cell>
          <cell r="B1904">
            <v>16</v>
          </cell>
          <cell r="C1904" t="str">
            <v>VIC</v>
          </cell>
        </row>
        <row r="1905">
          <cell r="A1905">
            <v>3575</v>
          </cell>
          <cell r="B1905">
            <v>16</v>
          </cell>
          <cell r="C1905" t="str">
            <v>VIC</v>
          </cell>
        </row>
        <row r="1906">
          <cell r="A1906">
            <v>3576</v>
          </cell>
          <cell r="B1906">
            <v>16</v>
          </cell>
          <cell r="C1906" t="str">
            <v>VIC</v>
          </cell>
        </row>
        <row r="1907">
          <cell r="A1907">
            <v>3578</v>
          </cell>
          <cell r="B1907">
            <v>16</v>
          </cell>
          <cell r="C1907" t="str">
            <v>VIC</v>
          </cell>
        </row>
        <row r="1908">
          <cell r="A1908">
            <v>3579</v>
          </cell>
          <cell r="B1908">
            <v>16</v>
          </cell>
          <cell r="C1908" t="str">
            <v>VIC</v>
          </cell>
        </row>
        <row r="1909">
          <cell r="A1909">
            <v>3580</v>
          </cell>
          <cell r="B1909">
            <v>16</v>
          </cell>
          <cell r="C1909" t="str">
            <v>VIC</v>
          </cell>
        </row>
        <row r="1910">
          <cell r="A1910">
            <v>3581</v>
          </cell>
          <cell r="B1910">
            <v>13</v>
          </cell>
          <cell r="C1910" t="str">
            <v>VIC</v>
          </cell>
        </row>
        <row r="1911">
          <cell r="A1911">
            <v>3583</v>
          </cell>
          <cell r="B1911">
            <v>13</v>
          </cell>
          <cell r="C1911" t="str">
            <v>VIC</v>
          </cell>
        </row>
        <row r="1912">
          <cell r="A1912">
            <v>3584</v>
          </cell>
          <cell r="B1912">
            <v>13</v>
          </cell>
          <cell r="C1912" t="str">
            <v>VIC</v>
          </cell>
        </row>
        <row r="1913">
          <cell r="A1913">
            <v>3585</v>
          </cell>
          <cell r="B1913">
            <v>13</v>
          </cell>
          <cell r="C1913" t="str">
            <v>VIC</v>
          </cell>
        </row>
        <row r="1914">
          <cell r="A1914">
            <v>3586</v>
          </cell>
          <cell r="B1914">
            <v>13</v>
          </cell>
          <cell r="C1914" t="str">
            <v>VIC</v>
          </cell>
        </row>
        <row r="1915">
          <cell r="A1915">
            <v>3588</v>
          </cell>
          <cell r="B1915">
            <v>13</v>
          </cell>
          <cell r="C1915" t="str">
            <v>VIC</v>
          </cell>
        </row>
        <row r="1916">
          <cell r="A1916">
            <v>3589</v>
          </cell>
          <cell r="B1916">
            <v>13</v>
          </cell>
          <cell r="C1916" t="str">
            <v>VIC</v>
          </cell>
        </row>
        <row r="1917">
          <cell r="A1917">
            <v>3590</v>
          </cell>
          <cell r="B1917">
            <v>13</v>
          </cell>
          <cell r="C1917" t="str">
            <v>VIC</v>
          </cell>
        </row>
        <row r="1918">
          <cell r="A1918">
            <v>3591</v>
          </cell>
          <cell r="B1918">
            <v>13</v>
          </cell>
          <cell r="C1918" t="str">
            <v>VIC</v>
          </cell>
        </row>
        <row r="1919">
          <cell r="A1919">
            <v>3594</v>
          </cell>
          <cell r="B1919">
            <v>13</v>
          </cell>
          <cell r="C1919" t="str">
            <v>VIC</v>
          </cell>
        </row>
        <row r="1920">
          <cell r="A1920">
            <v>3595</v>
          </cell>
          <cell r="B1920">
            <v>13</v>
          </cell>
          <cell r="C1920" t="str">
            <v>VIC</v>
          </cell>
        </row>
        <row r="1921">
          <cell r="A1921">
            <v>3596</v>
          </cell>
          <cell r="B1921">
            <v>16</v>
          </cell>
          <cell r="C1921" t="str">
            <v>VIC</v>
          </cell>
        </row>
        <row r="1922">
          <cell r="A1922">
            <v>3597</v>
          </cell>
          <cell r="B1922">
            <v>13</v>
          </cell>
          <cell r="C1922" t="str">
            <v>VIC</v>
          </cell>
        </row>
        <row r="1923">
          <cell r="A1923">
            <v>3599</v>
          </cell>
          <cell r="B1923">
            <v>13</v>
          </cell>
          <cell r="C1923" t="str">
            <v>VIC</v>
          </cell>
        </row>
        <row r="1924">
          <cell r="A1924">
            <v>3607</v>
          </cell>
          <cell r="B1924">
            <v>17</v>
          </cell>
          <cell r="C1924" t="str">
            <v>VIC</v>
          </cell>
        </row>
        <row r="1925">
          <cell r="A1925">
            <v>3608</v>
          </cell>
          <cell r="B1925">
            <v>16</v>
          </cell>
          <cell r="C1925" t="str">
            <v>VIC</v>
          </cell>
        </row>
        <row r="1926">
          <cell r="A1926">
            <v>3610</v>
          </cell>
          <cell r="B1926">
            <v>16</v>
          </cell>
          <cell r="C1926" t="str">
            <v>VIC</v>
          </cell>
        </row>
        <row r="1927">
          <cell r="A1927">
            <v>3612</v>
          </cell>
          <cell r="B1927">
            <v>16</v>
          </cell>
          <cell r="C1927" t="str">
            <v>VIC</v>
          </cell>
        </row>
        <row r="1928">
          <cell r="A1928">
            <v>3614</v>
          </cell>
          <cell r="B1928">
            <v>16</v>
          </cell>
          <cell r="C1928" t="str">
            <v>VIC</v>
          </cell>
        </row>
        <row r="1929">
          <cell r="A1929">
            <v>3616</v>
          </cell>
          <cell r="B1929">
            <v>16</v>
          </cell>
          <cell r="C1929" t="str">
            <v>VIC</v>
          </cell>
        </row>
        <row r="1930">
          <cell r="A1930">
            <v>3617</v>
          </cell>
          <cell r="B1930">
            <v>16</v>
          </cell>
          <cell r="C1930" t="str">
            <v>VIC</v>
          </cell>
        </row>
        <row r="1931">
          <cell r="A1931">
            <v>3618</v>
          </cell>
          <cell r="B1931">
            <v>16</v>
          </cell>
          <cell r="C1931" t="str">
            <v>VIC</v>
          </cell>
        </row>
        <row r="1932">
          <cell r="A1932">
            <v>3619</v>
          </cell>
          <cell r="B1932">
            <v>16</v>
          </cell>
          <cell r="C1932" t="str">
            <v>VIC</v>
          </cell>
        </row>
        <row r="1933">
          <cell r="A1933">
            <v>3620</v>
          </cell>
          <cell r="B1933">
            <v>16</v>
          </cell>
          <cell r="C1933" t="str">
            <v>VIC</v>
          </cell>
        </row>
        <row r="1934">
          <cell r="A1934">
            <v>3621</v>
          </cell>
          <cell r="B1934">
            <v>16</v>
          </cell>
          <cell r="C1934" t="str">
            <v>VIC</v>
          </cell>
        </row>
        <row r="1935">
          <cell r="A1935">
            <v>3622</v>
          </cell>
          <cell r="B1935">
            <v>16</v>
          </cell>
          <cell r="C1935" t="str">
            <v>VIC</v>
          </cell>
        </row>
        <row r="1936">
          <cell r="A1936">
            <v>3623</v>
          </cell>
          <cell r="B1936">
            <v>16</v>
          </cell>
          <cell r="C1936" t="str">
            <v>VIC</v>
          </cell>
        </row>
        <row r="1937">
          <cell r="A1937">
            <v>3624</v>
          </cell>
          <cell r="B1937">
            <v>16</v>
          </cell>
          <cell r="C1937" t="str">
            <v>VIC</v>
          </cell>
        </row>
        <row r="1938">
          <cell r="A1938">
            <v>3629</v>
          </cell>
          <cell r="B1938">
            <v>16</v>
          </cell>
          <cell r="C1938" t="str">
            <v>VIC</v>
          </cell>
        </row>
        <row r="1939">
          <cell r="A1939">
            <v>3630</v>
          </cell>
          <cell r="B1939">
            <v>16</v>
          </cell>
          <cell r="C1939" t="str">
            <v>VIC</v>
          </cell>
        </row>
        <row r="1940">
          <cell r="A1940">
            <v>3631</v>
          </cell>
          <cell r="B1940">
            <v>16</v>
          </cell>
          <cell r="C1940" t="str">
            <v>VIC</v>
          </cell>
        </row>
        <row r="1941">
          <cell r="A1941">
            <v>3632</v>
          </cell>
          <cell r="B1941">
            <v>16</v>
          </cell>
          <cell r="C1941" t="str">
            <v>VIC</v>
          </cell>
        </row>
        <row r="1942">
          <cell r="A1942">
            <v>3633</v>
          </cell>
          <cell r="B1942">
            <v>16</v>
          </cell>
          <cell r="C1942" t="str">
            <v>VIC</v>
          </cell>
        </row>
        <row r="1943">
          <cell r="A1943">
            <v>3634</v>
          </cell>
          <cell r="B1943">
            <v>16</v>
          </cell>
          <cell r="C1943" t="str">
            <v>VIC</v>
          </cell>
        </row>
        <row r="1944">
          <cell r="A1944">
            <v>3635</v>
          </cell>
          <cell r="B1944">
            <v>16</v>
          </cell>
          <cell r="C1944" t="str">
            <v>VIC</v>
          </cell>
        </row>
        <row r="1945">
          <cell r="A1945">
            <v>3636</v>
          </cell>
          <cell r="B1945">
            <v>16</v>
          </cell>
          <cell r="C1945" t="str">
            <v>VIC</v>
          </cell>
        </row>
        <row r="1946">
          <cell r="A1946">
            <v>3637</v>
          </cell>
          <cell r="B1946">
            <v>16</v>
          </cell>
          <cell r="C1946" t="str">
            <v>VIC</v>
          </cell>
        </row>
        <row r="1947">
          <cell r="A1947">
            <v>3638</v>
          </cell>
          <cell r="B1947">
            <v>16</v>
          </cell>
          <cell r="C1947" t="str">
            <v>VIC</v>
          </cell>
        </row>
        <row r="1948">
          <cell r="A1948">
            <v>3639</v>
          </cell>
          <cell r="B1948">
            <v>16</v>
          </cell>
          <cell r="C1948" t="str">
            <v>VIC</v>
          </cell>
        </row>
        <row r="1949">
          <cell r="A1949">
            <v>3640</v>
          </cell>
          <cell r="B1949">
            <v>16</v>
          </cell>
          <cell r="C1949" t="str">
            <v>VIC</v>
          </cell>
        </row>
        <row r="1950">
          <cell r="A1950">
            <v>3641</v>
          </cell>
          <cell r="B1950">
            <v>16</v>
          </cell>
          <cell r="C1950" t="str">
            <v>VIC</v>
          </cell>
        </row>
        <row r="1951">
          <cell r="A1951">
            <v>3643</v>
          </cell>
          <cell r="B1951">
            <v>16</v>
          </cell>
          <cell r="C1951" t="str">
            <v>VIC</v>
          </cell>
        </row>
        <row r="1952">
          <cell r="A1952">
            <v>3644</v>
          </cell>
          <cell r="B1952">
            <v>16</v>
          </cell>
          <cell r="C1952" t="str">
            <v>VIC</v>
          </cell>
        </row>
        <row r="1953">
          <cell r="A1953">
            <v>3646</v>
          </cell>
          <cell r="B1953">
            <v>16</v>
          </cell>
          <cell r="C1953" t="str">
            <v>VIC</v>
          </cell>
        </row>
        <row r="1954">
          <cell r="A1954">
            <v>3647</v>
          </cell>
          <cell r="B1954">
            <v>16</v>
          </cell>
          <cell r="C1954" t="str">
            <v>VIC</v>
          </cell>
        </row>
        <row r="1955">
          <cell r="A1955">
            <v>3649</v>
          </cell>
          <cell r="B1955">
            <v>16</v>
          </cell>
          <cell r="C1955" t="str">
            <v>VIC</v>
          </cell>
        </row>
        <row r="1956">
          <cell r="A1956">
            <v>3658</v>
          </cell>
          <cell r="B1956">
            <v>17</v>
          </cell>
          <cell r="C1956" t="str">
            <v>VIC</v>
          </cell>
        </row>
        <row r="1957">
          <cell r="A1957">
            <v>3659</v>
          </cell>
          <cell r="B1957">
            <v>17</v>
          </cell>
          <cell r="C1957" t="str">
            <v>VIC</v>
          </cell>
        </row>
        <row r="1958">
          <cell r="A1958">
            <v>3660</v>
          </cell>
          <cell r="B1958">
            <v>17</v>
          </cell>
          <cell r="C1958" t="str">
            <v>VIC</v>
          </cell>
        </row>
        <row r="1959">
          <cell r="A1959">
            <v>3661</v>
          </cell>
          <cell r="B1959">
            <v>17</v>
          </cell>
          <cell r="C1959" t="str">
            <v>VIC</v>
          </cell>
        </row>
        <row r="1960">
          <cell r="A1960">
            <v>3662</v>
          </cell>
          <cell r="B1960">
            <v>17</v>
          </cell>
          <cell r="C1960" t="str">
            <v>VIC</v>
          </cell>
        </row>
        <row r="1961">
          <cell r="A1961">
            <v>3663</v>
          </cell>
          <cell r="B1961">
            <v>17</v>
          </cell>
          <cell r="C1961" t="str">
            <v>VIC</v>
          </cell>
        </row>
        <row r="1962">
          <cell r="A1962">
            <v>3664</v>
          </cell>
          <cell r="B1962">
            <v>17</v>
          </cell>
          <cell r="C1962" t="str">
            <v>VIC</v>
          </cell>
        </row>
        <row r="1963">
          <cell r="A1963">
            <v>3665</v>
          </cell>
          <cell r="B1963">
            <v>16</v>
          </cell>
          <cell r="C1963" t="str">
            <v>VIC</v>
          </cell>
        </row>
        <row r="1964">
          <cell r="A1964">
            <v>3666</v>
          </cell>
          <cell r="B1964">
            <v>16</v>
          </cell>
          <cell r="C1964" t="str">
            <v>VIC</v>
          </cell>
        </row>
        <row r="1965">
          <cell r="A1965">
            <v>3669</v>
          </cell>
          <cell r="B1965">
            <v>16</v>
          </cell>
          <cell r="C1965" t="str">
            <v>VIC</v>
          </cell>
        </row>
        <row r="1966">
          <cell r="A1966">
            <v>3670</v>
          </cell>
          <cell r="B1966">
            <v>19</v>
          </cell>
          <cell r="C1966" t="str">
            <v>VIC</v>
          </cell>
        </row>
        <row r="1967">
          <cell r="A1967">
            <v>3671</v>
          </cell>
          <cell r="B1967">
            <v>19</v>
          </cell>
          <cell r="C1967" t="str">
            <v>VIC</v>
          </cell>
        </row>
        <row r="1968">
          <cell r="A1968">
            <v>3672</v>
          </cell>
          <cell r="B1968">
            <v>19</v>
          </cell>
          <cell r="C1968" t="str">
            <v>VIC</v>
          </cell>
        </row>
        <row r="1969">
          <cell r="A1969">
            <v>3673</v>
          </cell>
          <cell r="B1969">
            <v>19</v>
          </cell>
          <cell r="C1969" t="str">
            <v>VIC</v>
          </cell>
        </row>
        <row r="1970">
          <cell r="A1970">
            <v>3675</v>
          </cell>
          <cell r="B1970">
            <v>19</v>
          </cell>
          <cell r="C1970" t="str">
            <v>VIC</v>
          </cell>
        </row>
        <row r="1971">
          <cell r="A1971">
            <v>3676</v>
          </cell>
          <cell r="B1971">
            <v>19</v>
          </cell>
          <cell r="C1971" t="str">
            <v>VIC</v>
          </cell>
        </row>
        <row r="1972">
          <cell r="A1972">
            <v>3677</v>
          </cell>
          <cell r="B1972">
            <v>19</v>
          </cell>
          <cell r="C1972" t="str">
            <v>VIC</v>
          </cell>
        </row>
        <row r="1973">
          <cell r="A1973">
            <v>3678</v>
          </cell>
          <cell r="B1973">
            <v>19</v>
          </cell>
          <cell r="C1973" t="str">
            <v>VIC</v>
          </cell>
        </row>
        <row r="1974">
          <cell r="A1974">
            <v>3682</v>
          </cell>
          <cell r="B1974">
            <v>19</v>
          </cell>
          <cell r="C1974" t="str">
            <v>VIC</v>
          </cell>
        </row>
        <row r="1975">
          <cell r="A1975">
            <v>3683</v>
          </cell>
          <cell r="B1975">
            <v>19</v>
          </cell>
          <cell r="C1975" t="str">
            <v>VIC</v>
          </cell>
        </row>
        <row r="1976">
          <cell r="A1976">
            <v>3685</v>
          </cell>
          <cell r="B1976">
            <v>19</v>
          </cell>
          <cell r="C1976" t="str">
            <v>VIC</v>
          </cell>
        </row>
        <row r="1977">
          <cell r="A1977">
            <v>3687</v>
          </cell>
          <cell r="B1977">
            <v>19</v>
          </cell>
          <cell r="C1977" t="str">
            <v>VIC</v>
          </cell>
        </row>
        <row r="1978">
          <cell r="A1978">
            <v>3688</v>
          </cell>
          <cell r="B1978">
            <v>19</v>
          </cell>
          <cell r="C1978" t="str">
            <v>VIC</v>
          </cell>
        </row>
        <row r="1979">
          <cell r="A1979">
            <v>3689</v>
          </cell>
          <cell r="B1979">
            <v>19</v>
          </cell>
          <cell r="C1979" t="str">
            <v>VIC</v>
          </cell>
        </row>
        <row r="1980">
          <cell r="A1980">
            <v>3690</v>
          </cell>
          <cell r="B1980">
            <v>19</v>
          </cell>
          <cell r="C1980" t="str">
            <v>VIC</v>
          </cell>
        </row>
        <row r="1981">
          <cell r="A1981">
            <v>3691</v>
          </cell>
          <cell r="B1981">
            <v>19</v>
          </cell>
          <cell r="C1981" t="str">
            <v>VIC</v>
          </cell>
        </row>
        <row r="1982">
          <cell r="A1982">
            <v>3693</v>
          </cell>
          <cell r="B1982">
            <v>19</v>
          </cell>
          <cell r="C1982" t="str">
            <v>VIC</v>
          </cell>
        </row>
        <row r="1983">
          <cell r="A1983">
            <v>3694</v>
          </cell>
          <cell r="B1983">
            <v>19</v>
          </cell>
          <cell r="C1983" t="str">
            <v>VIC</v>
          </cell>
        </row>
        <row r="1984">
          <cell r="A1984">
            <v>3695</v>
          </cell>
          <cell r="B1984">
            <v>19</v>
          </cell>
          <cell r="C1984" t="str">
            <v>VIC</v>
          </cell>
        </row>
        <row r="1985">
          <cell r="A1985">
            <v>3697</v>
          </cell>
          <cell r="B1985">
            <v>19</v>
          </cell>
          <cell r="C1985" t="str">
            <v>VIC</v>
          </cell>
        </row>
        <row r="1986">
          <cell r="A1986">
            <v>3698</v>
          </cell>
          <cell r="B1986">
            <v>19</v>
          </cell>
          <cell r="C1986" t="str">
            <v>VIC</v>
          </cell>
        </row>
        <row r="1987">
          <cell r="A1987">
            <v>3699</v>
          </cell>
          <cell r="B1987">
            <v>19</v>
          </cell>
          <cell r="C1987" t="str">
            <v>VIC</v>
          </cell>
        </row>
        <row r="1988">
          <cell r="A1988">
            <v>3700</v>
          </cell>
          <cell r="B1988">
            <v>19</v>
          </cell>
          <cell r="C1988" t="str">
            <v>VIC</v>
          </cell>
        </row>
        <row r="1989">
          <cell r="A1989">
            <v>3701</v>
          </cell>
          <cell r="B1989">
            <v>19</v>
          </cell>
          <cell r="C1989" t="str">
            <v>VIC</v>
          </cell>
        </row>
        <row r="1990">
          <cell r="A1990">
            <v>3704</v>
          </cell>
          <cell r="B1990">
            <v>19</v>
          </cell>
          <cell r="C1990" t="str">
            <v>VIC</v>
          </cell>
        </row>
        <row r="1991">
          <cell r="A1991">
            <v>3705</v>
          </cell>
          <cell r="B1991">
            <v>19</v>
          </cell>
          <cell r="C1991" t="str">
            <v>VIC</v>
          </cell>
        </row>
        <row r="1992">
          <cell r="A1992">
            <v>3707</v>
          </cell>
          <cell r="B1992">
            <v>19</v>
          </cell>
          <cell r="C1992" t="str">
            <v>VIC</v>
          </cell>
        </row>
        <row r="1993">
          <cell r="A1993">
            <v>3708</v>
          </cell>
          <cell r="B1993">
            <v>19</v>
          </cell>
          <cell r="C1993" t="str">
            <v>VIC</v>
          </cell>
        </row>
        <row r="1994">
          <cell r="A1994">
            <v>3709</v>
          </cell>
          <cell r="B1994">
            <v>19</v>
          </cell>
          <cell r="C1994" t="str">
            <v>VIC</v>
          </cell>
        </row>
        <row r="1995">
          <cell r="A1995">
            <v>3711</v>
          </cell>
          <cell r="B1995">
            <v>17</v>
          </cell>
          <cell r="C1995" t="str">
            <v>VIC</v>
          </cell>
        </row>
        <row r="1996">
          <cell r="A1996">
            <v>3712</v>
          </cell>
          <cell r="B1996">
            <v>17</v>
          </cell>
          <cell r="C1996" t="str">
            <v>VIC</v>
          </cell>
        </row>
        <row r="1997">
          <cell r="A1997">
            <v>3713</v>
          </cell>
          <cell r="B1997">
            <v>17</v>
          </cell>
          <cell r="C1997" t="str">
            <v>VIC</v>
          </cell>
        </row>
        <row r="1998">
          <cell r="A1998">
            <v>3714</v>
          </cell>
          <cell r="B1998">
            <v>17</v>
          </cell>
          <cell r="C1998" t="str">
            <v>VIC</v>
          </cell>
        </row>
        <row r="1999">
          <cell r="A1999">
            <v>3715</v>
          </cell>
          <cell r="B1999">
            <v>17</v>
          </cell>
          <cell r="C1999" t="str">
            <v>VIC</v>
          </cell>
        </row>
        <row r="2000">
          <cell r="A2000">
            <v>3717</v>
          </cell>
          <cell r="B2000">
            <v>17</v>
          </cell>
          <cell r="C2000" t="str">
            <v>VIC</v>
          </cell>
        </row>
        <row r="2001">
          <cell r="A2001">
            <v>3718</v>
          </cell>
          <cell r="B2001">
            <v>17</v>
          </cell>
          <cell r="C2001" t="str">
            <v>VIC</v>
          </cell>
        </row>
        <row r="2002">
          <cell r="A2002">
            <v>3719</v>
          </cell>
          <cell r="B2002">
            <v>17</v>
          </cell>
          <cell r="C2002" t="str">
            <v>VIC</v>
          </cell>
        </row>
        <row r="2003">
          <cell r="A2003">
            <v>3720</v>
          </cell>
          <cell r="B2003">
            <v>17</v>
          </cell>
          <cell r="C2003" t="str">
            <v>VIC</v>
          </cell>
        </row>
        <row r="2004">
          <cell r="A2004">
            <v>3722</v>
          </cell>
          <cell r="B2004">
            <v>19</v>
          </cell>
          <cell r="C2004" t="str">
            <v>VIC</v>
          </cell>
        </row>
        <row r="2005">
          <cell r="A2005">
            <v>3723</v>
          </cell>
          <cell r="B2005">
            <v>19</v>
          </cell>
          <cell r="C2005" t="str">
            <v>VIC</v>
          </cell>
        </row>
        <row r="2006">
          <cell r="A2006">
            <v>3724</v>
          </cell>
          <cell r="B2006">
            <v>19</v>
          </cell>
          <cell r="C2006" t="str">
            <v>VIC</v>
          </cell>
        </row>
        <row r="2007">
          <cell r="A2007">
            <v>3725</v>
          </cell>
          <cell r="B2007">
            <v>16</v>
          </cell>
          <cell r="C2007" t="str">
            <v>VIC</v>
          </cell>
        </row>
        <row r="2008">
          <cell r="A2008">
            <v>3726</v>
          </cell>
          <cell r="B2008">
            <v>16</v>
          </cell>
          <cell r="C2008" t="str">
            <v>VIC</v>
          </cell>
        </row>
        <row r="2009">
          <cell r="A2009">
            <v>3727</v>
          </cell>
          <cell r="B2009">
            <v>16</v>
          </cell>
          <cell r="C2009" t="str">
            <v>VIC</v>
          </cell>
        </row>
        <row r="2010">
          <cell r="A2010">
            <v>3728</v>
          </cell>
          <cell r="B2010">
            <v>16</v>
          </cell>
          <cell r="C2010" t="str">
            <v>VIC</v>
          </cell>
        </row>
        <row r="2011">
          <cell r="A2011">
            <v>3730</v>
          </cell>
          <cell r="B2011">
            <v>16</v>
          </cell>
          <cell r="C2011" t="str">
            <v>VIC</v>
          </cell>
        </row>
        <row r="2012">
          <cell r="A2012">
            <v>3732</v>
          </cell>
          <cell r="B2012">
            <v>19</v>
          </cell>
          <cell r="C2012" t="str">
            <v>VIC</v>
          </cell>
        </row>
        <row r="2013">
          <cell r="A2013">
            <v>3733</v>
          </cell>
          <cell r="B2013">
            <v>19</v>
          </cell>
          <cell r="C2013" t="str">
            <v>VIC</v>
          </cell>
        </row>
        <row r="2014">
          <cell r="A2014">
            <v>3735</v>
          </cell>
          <cell r="B2014">
            <v>19</v>
          </cell>
          <cell r="C2014" t="str">
            <v>VIC</v>
          </cell>
        </row>
        <row r="2015">
          <cell r="A2015">
            <v>3736</v>
          </cell>
          <cell r="B2015">
            <v>19</v>
          </cell>
          <cell r="C2015" t="str">
            <v>VIC</v>
          </cell>
        </row>
        <row r="2016">
          <cell r="A2016">
            <v>3737</v>
          </cell>
          <cell r="B2016">
            <v>19</v>
          </cell>
          <cell r="C2016" t="str">
            <v>VIC</v>
          </cell>
        </row>
        <row r="2017">
          <cell r="A2017">
            <v>3738</v>
          </cell>
          <cell r="B2017">
            <v>19</v>
          </cell>
          <cell r="C2017" t="str">
            <v>VIC</v>
          </cell>
        </row>
        <row r="2018">
          <cell r="A2018">
            <v>3739</v>
          </cell>
          <cell r="B2018">
            <v>19</v>
          </cell>
          <cell r="C2018" t="str">
            <v>VIC</v>
          </cell>
        </row>
        <row r="2019">
          <cell r="A2019">
            <v>3740</v>
          </cell>
          <cell r="B2019">
            <v>19</v>
          </cell>
          <cell r="C2019" t="str">
            <v>VIC</v>
          </cell>
        </row>
        <row r="2020">
          <cell r="A2020">
            <v>3741</v>
          </cell>
          <cell r="B2020">
            <v>19</v>
          </cell>
          <cell r="C2020" t="str">
            <v>VIC</v>
          </cell>
        </row>
        <row r="2021">
          <cell r="A2021">
            <v>3744</v>
          </cell>
          <cell r="B2021">
            <v>19</v>
          </cell>
          <cell r="C2021" t="str">
            <v>VIC</v>
          </cell>
        </row>
        <row r="2022">
          <cell r="A2022">
            <v>3746</v>
          </cell>
          <cell r="B2022">
            <v>19</v>
          </cell>
          <cell r="C2022" t="str">
            <v>VIC</v>
          </cell>
        </row>
        <row r="2023">
          <cell r="A2023">
            <v>3747</v>
          </cell>
          <cell r="B2023">
            <v>19</v>
          </cell>
          <cell r="C2023" t="str">
            <v>VIC</v>
          </cell>
        </row>
        <row r="2024">
          <cell r="A2024">
            <v>3749</v>
          </cell>
          <cell r="B2024">
            <v>19</v>
          </cell>
          <cell r="C2024" t="str">
            <v>VIC</v>
          </cell>
        </row>
        <row r="2025">
          <cell r="A2025">
            <v>3750</v>
          </cell>
          <cell r="B2025">
            <v>18</v>
          </cell>
          <cell r="C2025" t="str">
            <v>VIC</v>
          </cell>
        </row>
        <row r="2026">
          <cell r="A2026">
            <v>3751</v>
          </cell>
          <cell r="B2026">
            <v>17</v>
          </cell>
          <cell r="C2026" t="str">
            <v>VIC</v>
          </cell>
        </row>
        <row r="2027">
          <cell r="A2027">
            <v>3752</v>
          </cell>
          <cell r="B2027">
            <v>18</v>
          </cell>
          <cell r="C2027" t="str">
            <v>VIC</v>
          </cell>
        </row>
        <row r="2028">
          <cell r="A2028">
            <v>3753</v>
          </cell>
          <cell r="B2028">
            <v>17</v>
          </cell>
          <cell r="C2028" t="str">
            <v>VIC</v>
          </cell>
        </row>
        <row r="2029">
          <cell r="A2029">
            <v>3754</v>
          </cell>
          <cell r="B2029">
            <v>18</v>
          </cell>
          <cell r="C2029" t="str">
            <v>VIC</v>
          </cell>
        </row>
        <row r="2030">
          <cell r="A2030">
            <v>3755</v>
          </cell>
          <cell r="B2030">
            <v>18</v>
          </cell>
          <cell r="C2030" t="str">
            <v>VIC</v>
          </cell>
        </row>
        <row r="2031">
          <cell r="A2031">
            <v>3756</v>
          </cell>
          <cell r="B2031">
            <v>17</v>
          </cell>
          <cell r="C2031" t="str">
            <v>VIC</v>
          </cell>
        </row>
        <row r="2032">
          <cell r="A2032">
            <v>3757</v>
          </cell>
          <cell r="B2032">
            <v>17</v>
          </cell>
          <cell r="C2032" t="str">
            <v>VIC</v>
          </cell>
        </row>
        <row r="2033">
          <cell r="A2033">
            <v>3758</v>
          </cell>
          <cell r="B2033">
            <v>17</v>
          </cell>
          <cell r="C2033" t="str">
            <v>VIC</v>
          </cell>
        </row>
        <row r="2034">
          <cell r="A2034">
            <v>3759</v>
          </cell>
          <cell r="B2034">
            <v>18</v>
          </cell>
          <cell r="C2034" t="str">
            <v>VIC</v>
          </cell>
        </row>
        <row r="2035">
          <cell r="A2035">
            <v>3760</v>
          </cell>
          <cell r="B2035">
            <v>18</v>
          </cell>
          <cell r="C2035" t="str">
            <v>VIC</v>
          </cell>
        </row>
        <row r="2036">
          <cell r="A2036">
            <v>3761</v>
          </cell>
          <cell r="B2036">
            <v>18</v>
          </cell>
          <cell r="C2036" t="str">
            <v>VIC</v>
          </cell>
        </row>
        <row r="2037">
          <cell r="A2037">
            <v>3762</v>
          </cell>
          <cell r="B2037">
            <v>18</v>
          </cell>
          <cell r="C2037" t="str">
            <v>VIC</v>
          </cell>
        </row>
        <row r="2038">
          <cell r="A2038">
            <v>3763</v>
          </cell>
          <cell r="B2038">
            <v>18</v>
          </cell>
          <cell r="C2038" t="str">
            <v>VIC</v>
          </cell>
        </row>
        <row r="2039">
          <cell r="A2039">
            <v>3764</v>
          </cell>
          <cell r="B2039">
            <v>17</v>
          </cell>
          <cell r="C2039" t="str">
            <v>VIC</v>
          </cell>
        </row>
        <row r="2040">
          <cell r="A2040">
            <v>3765</v>
          </cell>
          <cell r="B2040">
            <v>18</v>
          </cell>
          <cell r="C2040" t="str">
            <v>VIC</v>
          </cell>
        </row>
        <row r="2041">
          <cell r="A2041">
            <v>3766</v>
          </cell>
          <cell r="B2041">
            <v>18</v>
          </cell>
          <cell r="C2041" t="str">
            <v>VIC</v>
          </cell>
        </row>
        <row r="2042">
          <cell r="A2042">
            <v>3767</v>
          </cell>
          <cell r="B2042">
            <v>18</v>
          </cell>
          <cell r="C2042" t="str">
            <v>VIC</v>
          </cell>
        </row>
        <row r="2043">
          <cell r="A2043">
            <v>3770</v>
          </cell>
          <cell r="B2043">
            <v>18</v>
          </cell>
          <cell r="C2043" t="str">
            <v>VIC</v>
          </cell>
        </row>
        <row r="2044">
          <cell r="A2044">
            <v>3775</v>
          </cell>
          <cell r="B2044">
            <v>18</v>
          </cell>
          <cell r="C2044" t="str">
            <v>VIC</v>
          </cell>
        </row>
        <row r="2045">
          <cell r="A2045">
            <v>3777</v>
          </cell>
          <cell r="B2045">
            <v>18</v>
          </cell>
          <cell r="C2045" t="str">
            <v>VIC</v>
          </cell>
        </row>
        <row r="2046">
          <cell r="A2046">
            <v>3778</v>
          </cell>
          <cell r="B2046">
            <v>18</v>
          </cell>
          <cell r="C2046" t="str">
            <v>VIC</v>
          </cell>
        </row>
        <row r="2047">
          <cell r="A2047">
            <v>3779</v>
          </cell>
          <cell r="B2047">
            <v>18</v>
          </cell>
          <cell r="C2047" t="str">
            <v>VIC</v>
          </cell>
        </row>
        <row r="2048">
          <cell r="A2048">
            <v>3781</v>
          </cell>
          <cell r="B2048">
            <v>18</v>
          </cell>
          <cell r="C2048" t="str">
            <v>VIC</v>
          </cell>
        </row>
        <row r="2049">
          <cell r="A2049">
            <v>3782</v>
          </cell>
          <cell r="B2049">
            <v>18</v>
          </cell>
          <cell r="C2049" t="str">
            <v>VIC</v>
          </cell>
        </row>
        <row r="2050">
          <cell r="A2050">
            <v>3783</v>
          </cell>
          <cell r="B2050">
            <v>18</v>
          </cell>
          <cell r="C2050" t="str">
            <v>VIC</v>
          </cell>
        </row>
        <row r="2051">
          <cell r="A2051">
            <v>3785</v>
          </cell>
          <cell r="B2051">
            <v>18</v>
          </cell>
          <cell r="C2051" t="str">
            <v>VIC</v>
          </cell>
        </row>
        <row r="2052">
          <cell r="A2052">
            <v>3786</v>
          </cell>
          <cell r="B2052">
            <v>18</v>
          </cell>
          <cell r="C2052" t="str">
            <v>VIC</v>
          </cell>
        </row>
        <row r="2053">
          <cell r="A2053">
            <v>3787</v>
          </cell>
          <cell r="B2053">
            <v>18</v>
          </cell>
          <cell r="C2053" t="str">
            <v>VIC</v>
          </cell>
        </row>
        <row r="2054">
          <cell r="A2054">
            <v>3788</v>
          </cell>
          <cell r="B2054">
            <v>18</v>
          </cell>
          <cell r="C2054" t="str">
            <v>VIC</v>
          </cell>
        </row>
        <row r="2055">
          <cell r="A2055">
            <v>3789</v>
          </cell>
          <cell r="B2055">
            <v>18</v>
          </cell>
          <cell r="C2055" t="str">
            <v>VIC</v>
          </cell>
        </row>
        <row r="2056">
          <cell r="A2056">
            <v>3791</v>
          </cell>
          <cell r="B2056">
            <v>18</v>
          </cell>
          <cell r="C2056" t="str">
            <v>VIC</v>
          </cell>
        </row>
        <row r="2057">
          <cell r="A2057">
            <v>3792</v>
          </cell>
          <cell r="B2057">
            <v>18</v>
          </cell>
          <cell r="C2057" t="str">
            <v>VIC</v>
          </cell>
        </row>
        <row r="2058">
          <cell r="A2058">
            <v>3793</v>
          </cell>
          <cell r="B2058">
            <v>18</v>
          </cell>
          <cell r="C2058" t="str">
            <v>VIC</v>
          </cell>
        </row>
        <row r="2059">
          <cell r="A2059">
            <v>3795</v>
          </cell>
          <cell r="B2059">
            <v>18</v>
          </cell>
          <cell r="C2059" t="str">
            <v>VIC</v>
          </cell>
        </row>
        <row r="2060">
          <cell r="A2060">
            <v>3796</v>
          </cell>
          <cell r="B2060">
            <v>18</v>
          </cell>
          <cell r="C2060" t="str">
            <v>VIC</v>
          </cell>
        </row>
        <row r="2061">
          <cell r="A2061">
            <v>3797</v>
          </cell>
          <cell r="B2061">
            <v>18</v>
          </cell>
          <cell r="C2061" t="str">
            <v>VIC</v>
          </cell>
        </row>
        <row r="2062">
          <cell r="A2062">
            <v>3799</v>
          </cell>
          <cell r="B2062">
            <v>18</v>
          </cell>
          <cell r="C2062" t="str">
            <v>VIC</v>
          </cell>
        </row>
        <row r="2063">
          <cell r="A2063">
            <v>3800</v>
          </cell>
          <cell r="B2063">
            <v>18</v>
          </cell>
          <cell r="C2063" t="str">
            <v>VIC</v>
          </cell>
        </row>
        <row r="2064">
          <cell r="A2064">
            <v>3802</v>
          </cell>
          <cell r="B2064">
            <v>18</v>
          </cell>
          <cell r="C2064" t="str">
            <v>VIC</v>
          </cell>
        </row>
        <row r="2065">
          <cell r="A2065">
            <v>3803</v>
          </cell>
          <cell r="B2065">
            <v>18</v>
          </cell>
          <cell r="C2065" t="str">
            <v>VIC</v>
          </cell>
        </row>
        <row r="2066">
          <cell r="A2066">
            <v>3804</v>
          </cell>
          <cell r="B2066">
            <v>18</v>
          </cell>
          <cell r="C2066" t="str">
            <v>VIC</v>
          </cell>
        </row>
        <row r="2067">
          <cell r="A2067">
            <v>3805</v>
          </cell>
          <cell r="B2067">
            <v>18</v>
          </cell>
          <cell r="C2067" t="str">
            <v>VIC</v>
          </cell>
        </row>
        <row r="2068">
          <cell r="A2068">
            <v>3806</v>
          </cell>
          <cell r="B2068">
            <v>18</v>
          </cell>
          <cell r="C2068" t="str">
            <v>VIC</v>
          </cell>
        </row>
        <row r="2069">
          <cell r="A2069">
            <v>3807</v>
          </cell>
          <cell r="B2069">
            <v>18</v>
          </cell>
          <cell r="C2069" t="str">
            <v>VIC</v>
          </cell>
        </row>
        <row r="2070">
          <cell r="A2070">
            <v>3808</v>
          </cell>
          <cell r="B2070">
            <v>18</v>
          </cell>
          <cell r="C2070" t="str">
            <v>VIC</v>
          </cell>
        </row>
        <row r="2071">
          <cell r="A2071">
            <v>3809</v>
          </cell>
          <cell r="B2071">
            <v>18</v>
          </cell>
          <cell r="C2071" t="str">
            <v>VIC</v>
          </cell>
        </row>
        <row r="2072">
          <cell r="A2072">
            <v>3810</v>
          </cell>
          <cell r="B2072">
            <v>18</v>
          </cell>
          <cell r="C2072" t="str">
            <v>VIC</v>
          </cell>
        </row>
        <row r="2073">
          <cell r="A2073">
            <v>3812</v>
          </cell>
          <cell r="B2073">
            <v>18</v>
          </cell>
          <cell r="C2073" t="str">
            <v>VIC</v>
          </cell>
        </row>
        <row r="2074">
          <cell r="A2074">
            <v>3813</v>
          </cell>
          <cell r="B2074">
            <v>18</v>
          </cell>
          <cell r="C2074" t="str">
            <v>VIC</v>
          </cell>
        </row>
        <row r="2075">
          <cell r="A2075">
            <v>3814</v>
          </cell>
          <cell r="B2075">
            <v>18</v>
          </cell>
          <cell r="C2075" t="str">
            <v>VIC</v>
          </cell>
        </row>
        <row r="2076">
          <cell r="A2076">
            <v>3815</v>
          </cell>
          <cell r="B2076">
            <v>18</v>
          </cell>
          <cell r="C2076" t="str">
            <v>VIC</v>
          </cell>
        </row>
        <row r="2077">
          <cell r="A2077">
            <v>3816</v>
          </cell>
          <cell r="B2077">
            <v>18</v>
          </cell>
          <cell r="C2077" t="str">
            <v>VIC</v>
          </cell>
        </row>
        <row r="2078">
          <cell r="A2078">
            <v>3818</v>
          </cell>
          <cell r="B2078">
            <v>18</v>
          </cell>
          <cell r="C2078" t="str">
            <v>VIC</v>
          </cell>
        </row>
        <row r="2079">
          <cell r="A2079">
            <v>3820</v>
          </cell>
          <cell r="B2079">
            <v>20</v>
          </cell>
          <cell r="C2079" t="str">
            <v>VIC</v>
          </cell>
        </row>
        <row r="2080">
          <cell r="A2080">
            <v>3821</v>
          </cell>
          <cell r="B2080">
            <v>20</v>
          </cell>
          <cell r="C2080" t="str">
            <v>VIC</v>
          </cell>
        </row>
        <row r="2081">
          <cell r="A2081">
            <v>3822</v>
          </cell>
          <cell r="B2081">
            <v>20</v>
          </cell>
          <cell r="C2081" t="str">
            <v>VIC</v>
          </cell>
        </row>
        <row r="2082">
          <cell r="A2082">
            <v>3823</v>
          </cell>
          <cell r="B2082">
            <v>20</v>
          </cell>
          <cell r="C2082" t="str">
            <v>VIC</v>
          </cell>
        </row>
        <row r="2083">
          <cell r="A2083">
            <v>3824</v>
          </cell>
          <cell r="B2083">
            <v>20</v>
          </cell>
          <cell r="C2083" t="str">
            <v>VIC</v>
          </cell>
        </row>
        <row r="2084">
          <cell r="A2084">
            <v>3825</v>
          </cell>
          <cell r="B2084">
            <v>20</v>
          </cell>
          <cell r="C2084" t="str">
            <v>VIC</v>
          </cell>
        </row>
        <row r="2085">
          <cell r="A2085">
            <v>3831</v>
          </cell>
          <cell r="B2085">
            <v>20</v>
          </cell>
          <cell r="C2085" t="str">
            <v>VIC</v>
          </cell>
        </row>
        <row r="2086">
          <cell r="A2086">
            <v>3833</v>
          </cell>
          <cell r="B2086">
            <v>20</v>
          </cell>
          <cell r="C2086" t="str">
            <v>VIC</v>
          </cell>
        </row>
        <row r="2087">
          <cell r="A2087">
            <v>3835</v>
          </cell>
          <cell r="B2087">
            <v>20</v>
          </cell>
          <cell r="C2087" t="str">
            <v>VIC</v>
          </cell>
        </row>
        <row r="2088">
          <cell r="A2088">
            <v>3840</v>
          </cell>
          <cell r="B2088">
            <v>20</v>
          </cell>
          <cell r="C2088" t="str">
            <v>VIC</v>
          </cell>
        </row>
        <row r="2089">
          <cell r="A2089">
            <v>3841</v>
          </cell>
          <cell r="B2089">
            <v>20</v>
          </cell>
          <cell r="C2089" t="str">
            <v>VIC</v>
          </cell>
        </row>
        <row r="2090">
          <cell r="A2090">
            <v>3842</v>
          </cell>
          <cell r="B2090">
            <v>20</v>
          </cell>
          <cell r="C2090" t="str">
            <v>VIC</v>
          </cell>
        </row>
        <row r="2091">
          <cell r="A2091">
            <v>3844</v>
          </cell>
          <cell r="B2091">
            <v>20</v>
          </cell>
          <cell r="C2091" t="str">
            <v>VIC</v>
          </cell>
        </row>
        <row r="2092">
          <cell r="A2092">
            <v>3847</v>
          </cell>
          <cell r="B2092">
            <v>20</v>
          </cell>
          <cell r="C2092" t="str">
            <v>VIC</v>
          </cell>
        </row>
        <row r="2093">
          <cell r="A2093">
            <v>3850</v>
          </cell>
          <cell r="B2093">
            <v>20</v>
          </cell>
          <cell r="C2093" t="str">
            <v>VIC</v>
          </cell>
        </row>
        <row r="2094">
          <cell r="A2094">
            <v>3851</v>
          </cell>
          <cell r="B2094">
            <v>20</v>
          </cell>
          <cell r="C2094" t="str">
            <v>VIC</v>
          </cell>
        </row>
        <row r="2095">
          <cell r="A2095">
            <v>3852</v>
          </cell>
          <cell r="B2095">
            <v>20</v>
          </cell>
          <cell r="C2095" t="str">
            <v>VIC</v>
          </cell>
        </row>
        <row r="2096">
          <cell r="A2096">
            <v>3853</v>
          </cell>
          <cell r="B2096">
            <v>20</v>
          </cell>
          <cell r="C2096" t="str">
            <v>VIC</v>
          </cell>
        </row>
        <row r="2097">
          <cell r="A2097">
            <v>3854</v>
          </cell>
          <cell r="B2097">
            <v>20</v>
          </cell>
          <cell r="C2097" t="str">
            <v>VIC</v>
          </cell>
        </row>
        <row r="2098">
          <cell r="A2098">
            <v>3856</v>
          </cell>
          <cell r="B2098">
            <v>20</v>
          </cell>
          <cell r="C2098" t="str">
            <v>VIC</v>
          </cell>
        </row>
        <row r="2099">
          <cell r="A2099">
            <v>3857</v>
          </cell>
          <cell r="B2099">
            <v>20</v>
          </cell>
          <cell r="C2099" t="str">
            <v>VIC</v>
          </cell>
        </row>
        <row r="2100">
          <cell r="A2100">
            <v>3858</v>
          </cell>
          <cell r="B2100">
            <v>20</v>
          </cell>
          <cell r="C2100" t="str">
            <v>VIC</v>
          </cell>
        </row>
        <row r="2101">
          <cell r="A2101">
            <v>3859</v>
          </cell>
          <cell r="B2101">
            <v>20</v>
          </cell>
          <cell r="C2101" t="str">
            <v>VIC</v>
          </cell>
        </row>
        <row r="2102">
          <cell r="A2102">
            <v>3860</v>
          </cell>
          <cell r="B2102">
            <v>20</v>
          </cell>
          <cell r="C2102" t="str">
            <v>VIC</v>
          </cell>
        </row>
        <row r="2103">
          <cell r="A2103">
            <v>3862</v>
          </cell>
          <cell r="B2103">
            <v>21</v>
          </cell>
          <cell r="C2103" t="str">
            <v>VIC</v>
          </cell>
        </row>
        <row r="2104">
          <cell r="A2104">
            <v>3864</v>
          </cell>
          <cell r="B2104">
            <v>20</v>
          </cell>
          <cell r="C2104" t="str">
            <v>VIC</v>
          </cell>
        </row>
        <row r="2105">
          <cell r="A2105">
            <v>3865</v>
          </cell>
          <cell r="B2105">
            <v>21</v>
          </cell>
          <cell r="C2105" t="str">
            <v>VIC</v>
          </cell>
        </row>
        <row r="2106">
          <cell r="A2106">
            <v>3869</v>
          </cell>
          <cell r="B2106">
            <v>20</v>
          </cell>
          <cell r="C2106" t="str">
            <v>VIC</v>
          </cell>
        </row>
        <row r="2107">
          <cell r="A2107">
            <v>3870</v>
          </cell>
          <cell r="B2107">
            <v>20</v>
          </cell>
          <cell r="C2107" t="str">
            <v>VIC</v>
          </cell>
        </row>
        <row r="2108">
          <cell r="A2108">
            <v>3871</v>
          </cell>
          <cell r="B2108">
            <v>20</v>
          </cell>
          <cell r="C2108" t="str">
            <v>VIC</v>
          </cell>
        </row>
        <row r="2109">
          <cell r="A2109">
            <v>3873</v>
          </cell>
          <cell r="B2109">
            <v>20</v>
          </cell>
          <cell r="C2109" t="str">
            <v>VIC</v>
          </cell>
        </row>
        <row r="2110">
          <cell r="A2110">
            <v>3874</v>
          </cell>
          <cell r="B2110">
            <v>20</v>
          </cell>
          <cell r="C2110" t="str">
            <v>VIC</v>
          </cell>
        </row>
        <row r="2111">
          <cell r="A2111">
            <v>3875</v>
          </cell>
          <cell r="B2111">
            <v>21</v>
          </cell>
          <cell r="C2111" t="str">
            <v>VIC</v>
          </cell>
        </row>
        <row r="2112">
          <cell r="A2112">
            <v>3878</v>
          </cell>
          <cell r="B2112">
            <v>21</v>
          </cell>
          <cell r="C2112" t="str">
            <v>VIC</v>
          </cell>
        </row>
        <row r="2113">
          <cell r="A2113">
            <v>3880</v>
          </cell>
          <cell r="B2113">
            <v>21</v>
          </cell>
          <cell r="C2113" t="str">
            <v>VIC</v>
          </cell>
        </row>
        <row r="2114">
          <cell r="A2114">
            <v>3882</v>
          </cell>
          <cell r="B2114">
            <v>21</v>
          </cell>
          <cell r="C2114" t="str">
            <v>VIC</v>
          </cell>
        </row>
        <row r="2115">
          <cell r="A2115">
            <v>3885</v>
          </cell>
          <cell r="B2115">
            <v>21</v>
          </cell>
          <cell r="C2115" t="str">
            <v>VIC</v>
          </cell>
        </row>
        <row r="2116">
          <cell r="A2116">
            <v>3886</v>
          </cell>
          <cell r="B2116">
            <v>21</v>
          </cell>
          <cell r="C2116" t="str">
            <v>VIC</v>
          </cell>
        </row>
        <row r="2117">
          <cell r="A2117">
            <v>3887</v>
          </cell>
          <cell r="B2117">
            <v>21</v>
          </cell>
          <cell r="C2117" t="str">
            <v>VIC</v>
          </cell>
        </row>
        <row r="2118">
          <cell r="A2118">
            <v>3888</v>
          </cell>
          <cell r="B2118">
            <v>21</v>
          </cell>
          <cell r="C2118" t="str">
            <v>VIC</v>
          </cell>
        </row>
        <row r="2119">
          <cell r="A2119">
            <v>3889</v>
          </cell>
          <cell r="B2119">
            <v>21</v>
          </cell>
          <cell r="C2119" t="str">
            <v>VIC</v>
          </cell>
        </row>
        <row r="2120">
          <cell r="A2120">
            <v>3890</v>
          </cell>
          <cell r="B2120">
            <v>21</v>
          </cell>
          <cell r="C2120" t="str">
            <v>VIC</v>
          </cell>
        </row>
        <row r="2121">
          <cell r="A2121">
            <v>3891</v>
          </cell>
          <cell r="B2121">
            <v>21</v>
          </cell>
          <cell r="C2121" t="str">
            <v>VIC</v>
          </cell>
        </row>
        <row r="2122">
          <cell r="A2122">
            <v>3892</v>
          </cell>
          <cell r="B2122">
            <v>21</v>
          </cell>
          <cell r="C2122" t="str">
            <v>VIC</v>
          </cell>
        </row>
        <row r="2123">
          <cell r="A2123">
            <v>3893</v>
          </cell>
          <cell r="B2123">
            <v>21</v>
          </cell>
          <cell r="C2123" t="str">
            <v>VIC</v>
          </cell>
        </row>
        <row r="2124">
          <cell r="A2124">
            <v>3895</v>
          </cell>
          <cell r="B2124">
            <v>21</v>
          </cell>
          <cell r="C2124" t="str">
            <v>VIC</v>
          </cell>
        </row>
        <row r="2125">
          <cell r="A2125">
            <v>3896</v>
          </cell>
          <cell r="B2125">
            <v>21</v>
          </cell>
          <cell r="C2125" t="str">
            <v>VIC</v>
          </cell>
        </row>
        <row r="2126">
          <cell r="A2126">
            <v>3898</v>
          </cell>
          <cell r="B2126">
            <v>19</v>
          </cell>
          <cell r="C2126" t="str">
            <v>VIC</v>
          </cell>
        </row>
        <row r="2127">
          <cell r="A2127">
            <v>3900</v>
          </cell>
          <cell r="B2127">
            <v>19</v>
          </cell>
          <cell r="C2127" t="str">
            <v>VIC</v>
          </cell>
        </row>
        <row r="2128">
          <cell r="A2128">
            <v>3902</v>
          </cell>
          <cell r="B2128">
            <v>21</v>
          </cell>
          <cell r="C2128" t="str">
            <v>VIC</v>
          </cell>
        </row>
        <row r="2129">
          <cell r="A2129">
            <v>3903</v>
          </cell>
          <cell r="B2129">
            <v>21</v>
          </cell>
          <cell r="C2129" t="str">
            <v>VIC</v>
          </cell>
        </row>
        <row r="2130">
          <cell r="A2130">
            <v>3904</v>
          </cell>
          <cell r="B2130">
            <v>21</v>
          </cell>
          <cell r="C2130" t="str">
            <v>VIC</v>
          </cell>
        </row>
        <row r="2131">
          <cell r="A2131">
            <v>3909</v>
          </cell>
          <cell r="B2131">
            <v>21</v>
          </cell>
          <cell r="C2131" t="str">
            <v>VIC</v>
          </cell>
        </row>
        <row r="2132">
          <cell r="A2132">
            <v>3910</v>
          </cell>
          <cell r="B2132">
            <v>18</v>
          </cell>
          <cell r="C2132" t="str">
            <v>VIC</v>
          </cell>
        </row>
        <row r="2133">
          <cell r="A2133">
            <v>3911</v>
          </cell>
          <cell r="B2133">
            <v>18</v>
          </cell>
          <cell r="C2133" t="str">
            <v>VIC</v>
          </cell>
        </row>
        <row r="2134">
          <cell r="A2134">
            <v>3912</v>
          </cell>
          <cell r="B2134">
            <v>18</v>
          </cell>
          <cell r="C2134" t="str">
            <v>VIC</v>
          </cell>
        </row>
        <row r="2135">
          <cell r="A2135">
            <v>3913</v>
          </cell>
          <cell r="B2135">
            <v>18</v>
          </cell>
          <cell r="C2135" t="str">
            <v>VIC</v>
          </cell>
        </row>
        <row r="2136">
          <cell r="A2136">
            <v>3915</v>
          </cell>
          <cell r="B2136">
            <v>18</v>
          </cell>
          <cell r="C2136" t="str">
            <v>VIC</v>
          </cell>
        </row>
        <row r="2137">
          <cell r="A2137">
            <v>3916</v>
          </cell>
          <cell r="B2137">
            <v>18</v>
          </cell>
          <cell r="C2137" t="str">
            <v>VIC</v>
          </cell>
        </row>
        <row r="2138">
          <cell r="A2138">
            <v>3918</v>
          </cell>
          <cell r="B2138">
            <v>18</v>
          </cell>
          <cell r="C2138" t="str">
            <v>VIC</v>
          </cell>
        </row>
        <row r="2139">
          <cell r="A2139">
            <v>3919</v>
          </cell>
          <cell r="B2139">
            <v>18</v>
          </cell>
          <cell r="C2139" t="str">
            <v>VIC</v>
          </cell>
        </row>
        <row r="2140">
          <cell r="A2140">
            <v>3920</v>
          </cell>
          <cell r="B2140">
            <v>18</v>
          </cell>
          <cell r="C2140" t="str">
            <v>VIC</v>
          </cell>
        </row>
        <row r="2141">
          <cell r="A2141">
            <v>3921</v>
          </cell>
          <cell r="B2141">
            <v>18</v>
          </cell>
          <cell r="C2141" t="str">
            <v>VIC</v>
          </cell>
        </row>
        <row r="2142">
          <cell r="A2142">
            <v>3922</v>
          </cell>
          <cell r="B2142">
            <v>18</v>
          </cell>
          <cell r="C2142" t="str">
            <v>VIC</v>
          </cell>
        </row>
        <row r="2143">
          <cell r="A2143">
            <v>3923</v>
          </cell>
          <cell r="B2143">
            <v>18</v>
          </cell>
          <cell r="C2143" t="str">
            <v>VIC</v>
          </cell>
        </row>
        <row r="2144">
          <cell r="A2144">
            <v>3925</v>
          </cell>
          <cell r="B2144">
            <v>18</v>
          </cell>
          <cell r="C2144" t="str">
            <v>VIC</v>
          </cell>
        </row>
        <row r="2145">
          <cell r="A2145">
            <v>3926</v>
          </cell>
          <cell r="B2145">
            <v>18</v>
          </cell>
          <cell r="C2145" t="str">
            <v>VIC</v>
          </cell>
        </row>
        <row r="2146">
          <cell r="A2146">
            <v>3927</v>
          </cell>
          <cell r="B2146">
            <v>18</v>
          </cell>
          <cell r="C2146" t="str">
            <v>VIC</v>
          </cell>
        </row>
        <row r="2147">
          <cell r="A2147">
            <v>3928</v>
          </cell>
          <cell r="B2147">
            <v>18</v>
          </cell>
          <cell r="C2147" t="str">
            <v>VIC</v>
          </cell>
        </row>
        <row r="2148">
          <cell r="A2148">
            <v>3929</v>
          </cell>
          <cell r="B2148">
            <v>18</v>
          </cell>
          <cell r="C2148" t="str">
            <v>VIC</v>
          </cell>
        </row>
        <row r="2149">
          <cell r="A2149">
            <v>3930</v>
          </cell>
          <cell r="B2149">
            <v>18</v>
          </cell>
          <cell r="C2149" t="str">
            <v>VIC</v>
          </cell>
        </row>
        <row r="2150">
          <cell r="A2150">
            <v>3931</v>
          </cell>
          <cell r="B2150">
            <v>18</v>
          </cell>
          <cell r="C2150" t="str">
            <v>VIC</v>
          </cell>
        </row>
        <row r="2151">
          <cell r="A2151">
            <v>3933</v>
          </cell>
          <cell r="B2151">
            <v>18</v>
          </cell>
          <cell r="C2151" t="str">
            <v>VIC</v>
          </cell>
        </row>
        <row r="2152">
          <cell r="A2152">
            <v>3934</v>
          </cell>
          <cell r="B2152">
            <v>18</v>
          </cell>
          <cell r="C2152" t="str">
            <v>VIC</v>
          </cell>
        </row>
        <row r="2153">
          <cell r="A2153">
            <v>3936</v>
          </cell>
          <cell r="B2153">
            <v>18</v>
          </cell>
          <cell r="C2153" t="str">
            <v>VIC</v>
          </cell>
        </row>
        <row r="2154">
          <cell r="A2154">
            <v>3937</v>
          </cell>
          <cell r="B2154">
            <v>18</v>
          </cell>
          <cell r="C2154" t="str">
            <v>VIC</v>
          </cell>
        </row>
        <row r="2155">
          <cell r="A2155">
            <v>3938</v>
          </cell>
          <cell r="B2155">
            <v>18</v>
          </cell>
          <cell r="C2155" t="str">
            <v>VIC</v>
          </cell>
        </row>
        <row r="2156">
          <cell r="A2156">
            <v>3939</v>
          </cell>
          <cell r="B2156">
            <v>18</v>
          </cell>
          <cell r="C2156" t="str">
            <v>VIC</v>
          </cell>
        </row>
        <row r="2157">
          <cell r="A2157">
            <v>3940</v>
          </cell>
          <cell r="B2157">
            <v>18</v>
          </cell>
          <cell r="C2157" t="str">
            <v>VIC</v>
          </cell>
        </row>
        <row r="2158">
          <cell r="A2158">
            <v>3941</v>
          </cell>
          <cell r="B2158">
            <v>18</v>
          </cell>
          <cell r="C2158" t="str">
            <v>VIC</v>
          </cell>
        </row>
        <row r="2159">
          <cell r="A2159">
            <v>3942</v>
          </cell>
          <cell r="B2159">
            <v>18</v>
          </cell>
          <cell r="C2159" t="str">
            <v>VIC</v>
          </cell>
        </row>
        <row r="2160">
          <cell r="A2160">
            <v>3943</v>
          </cell>
          <cell r="B2160">
            <v>18</v>
          </cell>
          <cell r="C2160" t="str">
            <v>VIC</v>
          </cell>
        </row>
        <row r="2161">
          <cell r="A2161">
            <v>3944</v>
          </cell>
          <cell r="B2161">
            <v>18</v>
          </cell>
          <cell r="C2161" t="str">
            <v>VIC</v>
          </cell>
        </row>
        <row r="2162">
          <cell r="A2162">
            <v>3945</v>
          </cell>
          <cell r="B2162">
            <v>18</v>
          </cell>
          <cell r="C2162" t="str">
            <v>VIC</v>
          </cell>
        </row>
        <row r="2163">
          <cell r="A2163">
            <v>3946</v>
          </cell>
          <cell r="B2163">
            <v>18</v>
          </cell>
          <cell r="C2163" t="str">
            <v>VIC</v>
          </cell>
        </row>
        <row r="2164">
          <cell r="A2164">
            <v>3950</v>
          </cell>
          <cell r="B2164">
            <v>18</v>
          </cell>
          <cell r="C2164" t="str">
            <v>VIC</v>
          </cell>
        </row>
        <row r="2165">
          <cell r="A2165">
            <v>3951</v>
          </cell>
          <cell r="B2165">
            <v>18</v>
          </cell>
          <cell r="C2165" t="str">
            <v>VIC</v>
          </cell>
        </row>
        <row r="2166">
          <cell r="A2166">
            <v>3953</v>
          </cell>
          <cell r="B2166">
            <v>20</v>
          </cell>
          <cell r="C2166" t="str">
            <v>VIC</v>
          </cell>
        </row>
        <row r="2167">
          <cell r="A2167">
            <v>3954</v>
          </cell>
          <cell r="B2167">
            <v>20</v>
          </cell>
          <cell r="C2167" t="str">
            <v>VIC</v>
          </cell>
        </row>
        <row r="2168">
          <cell r="A2168">
            <v>3956</v>
          </cell>
          <cell r="B2168">
            <v>20</v>
          </cell>
          <cell r="C2168" t="str">
            <v>VIC</v>
          </cell>
        </row>
        <row r="2169">
          <cell r="A2169">
            <v>3957</v>
          </cell>
          <cell r="B2169">
            <v>20</v>
          </cell>
          <cell r="C2169" t="str">
            <v>VIC</v>
          </cell>
        </row>
        <row r="2170">
          <cell r="A2170">
            <v>3958</v>
          </cell>
          <cell r="B2170">
            <v>20</v>
          </cell>
          <cell r="C2170" t="str">
            <v>VIC</v>
          </cell>
        </row>
        <row r="2171">
          <cell r="A2171">
            <v>3959</v>
          </cell>
          <cell r="B2171">
            <v>20</v>
          </cell>
          <cell r="C2171" t="str">
            <v>VIC</v>
          </cell>
        </row>
        <row r="2172">
          <cell r="A2172">
            <v>3960</v>
          </cell>
          <cell r="B2172">
            <v>20</v>
          </cell>
          <cell r="C2172" t="str">
            <v>VIC</v>
          </cell>
        </row>
        <row r="2173">
          <cell r="A2173">
            <v>3962</v>
          </cell>
          <cell r="B2173">
            <v>20</v>
          </cell>
          <cell r="C2173" t="str">
            <v>VIC</v>
          </cell>
        </row>
        <row r="2174">
          <cell r="A2174">
            <v>3964</v>
          </cell>
          <cell r="B2174">
            <v>20</v>
          </cell>
          <cell r="C2174" t="str">
            <v>VIC</v>
          </cell>
        </row>
        <row r="2175">
          <cell r="A2175">
            <v>3965</v>
          </cell>
          <cell r="B2175">
            <v>20</v>
          </cell>
          <cell r="C2175" t="str">
            <v>VIC</v>
          </cell>
        </row>
        <row r="2176">
          <cell r="A2176">
            <v>3966</v>
          </cell>
          <cell r="B2176">
            <v>20</v>
          </cell>
          <cell r="C2176" t="str">
            <v>VIC</v>
          </cell>
        </row>
        <row r="2177">
          <cell r="A2177">
            <v>3967</v>
          </cell>
          <cell r="B2177">
            <v>20</v>
          </cell>
          <cell r="C2177" t="str">
            <v>VIC</v>
          </cell>
        </row>
        <row r="2178">
          <cell r="A2178">
            <v>3971</v>
          </cell>
          <cell r="B2178">
            <v>20</v>
          </cell>
          <cell r="C2178" t="str">
            <v>VIC</v>
          </cell>
        </row>
        <row r="2179">
          <cell r="A2179">
            <v>3975</v>
          </cell>
          <cell r="B2179">
            <v>18</v>
          </cell>
          <cell r="C2179" t="str">
            <v>VIC</v>
          </cell>
        </row>
        <row r="2180">
          <cell r="A2180">
            <v>3976</v>
          </cell>
          <cell r="B2180">
            <v>18</v>
          </cell>
          <cell r="C2180" t="str">
            <v>VIC</v>
          </cell>
        </row>
        <row r="2181">
          <cell r="A2181">
            <v>3977</v>
          </cell>
          <cell r="B2181">
            <v>18</v>
          </cell>
          <cell r="C2181" t="str">
            <v>VIC</v>
          </cell>
        </row>
        <row r="2182">
          <cell r="A2182">
            <v>3978</v>
          </cell>
          <cell r="B2182">
            <v>18</v>
          </cell>
          <cell r="C2182" t="str">
            <v>VIC</v>
          </cell>
        </row>
        <row r="2183">
          <cell r="A2183">
            <v>3979</v>
          </cell>
          <cell r="B2183">
            <v>18</v>
          </cell>
          <cell r="C2183" t="str">
            <v>VIC</v>
          </cell>
        </row>
        <row r="2184">
          <cell r="A2184">
            <v>3980</v>
          </cell>
          <cell r="B2184">
            <v>18</v>
          </cell>
          <cell r="C2184" t="str">
            <v>VIC</v>
          </cell>
        </row>
        <row r="2185">
          <cell r="A2185">
            <v>3981</v>
          </cell>
          <cell r="B2185">
            <v>18</v>
          </cell>
          <cell r="C2185" t="str">
            <v>VIC</v>
          </cell>
        </row>
        <row r="2186">
          <cell r="A2186">
            <v>3984</v>
          </cell>
          <cell r="B2186">
            <v>18</v>
          </cell>
          <cell r="C2186" t="str">
            <v>VIC</v>
          </cell>
        </row>
        <row r="2187">
          <cell r="A2187">
            <v>3987</v>
          </cell>
          <cell r="B2187">
            <v>18</v>
          </cell>
          <cell r="C2187" t="str">
            <v>VIC</v>
          </cell>
        </row>
        <row r="2188">
          <cell r="A2188">
            <v>3988</v>
          </cell>
          <cell r="B2188">
            <v>18</v>
          </cell>
          <cell r="C2188" t="str">
            <v>VIC</v>
          </cell>
        </row>
        <row r="2189">
          <cell r="A2189">
            <v>3989</v>
          </cell>
          <cell r="B2189">
            <v>18</v>
          </cell>
          <cell r="C2189" t="str">
            <v>VIC</v>
          </cell>
        </row>
        <row r="2190">
          <cell r="A2190">
            <v>3990</v>
          </cell>
          <cell r="B2190">
            <v>18</v>
          </cell>
          <cell r="C2190" t="str">
            <v>VIC</v>
          </cell>
        </row>
        <row r="2191">
          <cell r="A2191">
            <v>3991</v>
          </cell>
          <cell r="B2191">
            <v>18</v>
          </cell>
          <cell r="C2191" t="str">
            <v>VIC</v>
          </cell>
        </row>
        <row r="2192">
          <cell r="A2192">
            <v>3992</v>
          </cell>
          <cell r="B2192">
            <v>18</v>
          </cell>
          <cell r="C2192" t="str">
            <v>VIC</v>
          </cell>
        </row>
        <row r="2193">
          <cell r="A2193">
            <v>3995</v>
          </cell>
          <cell r="B2193">
            <v>18</v>
          </cell>
          <cell r="C2193" t="str">
            <v>VIC</v>
          </cell>
        </row>
        <row r="2194">
          <cell r="A2194">
            <v>3996</v>
          </cell>
          <cell r="B2194">
            <v>18</v>
          </cell>
          <cell r="C2194" t="str">
            <v>VIC</v>
          </cell>
        </row>
        <row r="2195">
          <cell r="A2195">
            <v>4000</v>
          </cell>
          <cell r="B2195">
            <v>51</v>
          </cell>
          <cell r="C2195" t="str">
            <v>QLD</v>
          </cell>
        </row>
        <row r="2196">
          <cell r="A2196">
            <v>4001</v>
          </cell>
          <cell r="B2196">
            <v>51</v>
          </cell>
          <cell r="C2196" t="str">
            <v>QLD</v>
          </cell>
        </row>
        <row r="2197">
          <cell r="A2197">
            <v>4002</v>
          </cell>
          <cell r="B2197">
            <v>51</v>
          </cell>
          <cell r="C2197" t="str">
            <v>QLD</v>
          </cell>
        </row>
        <row r="2198">
          <cell r="A2198">
            <v>4003</v>
          </cell>
          <cell r="B2198">
            <v>51</v>
          </cell>
          <cell r="C2198" t="str">
            <v>QLD</v>
          </cell>
        </row>
        <row r="2199">
          <cell r="A2199">
            <v>4004</v>
          </cell>
          <cell r="B2199">
            <v>51</v>
          </cell>
          <cell r="C2199" t="str">
            <v>QLD</v>
          </cell>
        </row>
        <row r="2200">
          <cell r="A2200">
            <v>4005</v>
          </cell>
          <cell r="B2200">
            <v>51</v>
          </cell>
          <cell r="C2200" t="str">
            <v>QLD</v>
          </cell>
        </row>
        <row r="2201">
          <cell r="A2201">
            <v>4006</v>
          </cell>
          <cell r="B2201">
            <v>51</v>
          </cell>
          <cell r="C2201" t="str">
            <v>QLD</v>
          </cell>
        </row>
        <row r="2202">
          <cell r="A2202">
            <v>4007</v>
          </cell>
          <cell r="B2202">
            <v>51</v>
          </cell>
          <cell r="C2202" t="str">
            <v>QLD</v>
          </cell>
        </row>
        <row r="2203">
          <cell r="A2203">
            <v>4008</v>
          </cell>
          <cell r="B2203">
            <v>51</v>
          </cell>
          <cell r="C2203" t="str">
            <v>QLD</v>
          </cell>
        </row>
        <row r="2204">
          <cell r="A2204">
            <v>4009</v>
          </cell>
          <cell r="B2204">
            <v>51</v>
          </cell>
          <cell r="C2204" t="str">
            <v>QLD</v>
          </cell>
        </row>
        <row r="2205">
          <cell r="A2205">
            <v>4010</v>
          </cell>
          <cell r="B2205">
            <v>51</v>
          </cell>
          <cell r="C2205" t="str">
            <v>QLD</v>
          </cell>
        </row>
        <row r="2206">
          <cell r="A2206">
            <v>4011</v>
          </cell>
          <cell r="B2206">
            <v>51</v>
          </cell>
          <cell r="C2206" t="str">
            <v>QLD</v>
          </cell>
        </row>
        <row r="2207">
          <cell r="A2207">
            <v>4012</v>
          </cell>
          <cell r="B2207">
            <v>51</v>
          </cell>
          <cell r="C2207" t="str">
            <v>QLD</v>
          </cell>
        </row>
        <row r="2208">
          <cell r="A2208">
            <v>4013</v>
          </cell>
          <cell r="B2208">
            <v>51</v>
          </cell>
          <cell r="C2208" t="str">
            <v>QLD</v>
          </cell>
        </row>
        <row r="2209">
          <cell r="A2209">
            <v>4014</v>
          </cell>
          <cell r="B2209">
            <v>51</v>
          </cell>
          <cell r="C2209" t="str">
            <v>QLD</v>
          </cell>
        </row>
        <row r="2210">
          <cell r="A2210">
            <v>4017</v>
          </cell>
          <cell r="B2210">
            <v>51</v>
          </cell>
          <cell r="C2210" t="str">
            <v>QLD</v>
          </cell>
        </row>
        <row r="2211">
          <cell r="A2211">
            <v>4018</v>
          </cell>
          <cell r="B2211">
            <v>51</v>
          </cell>
          <cell r="C2211" t="str">
            <v>QLD</v>
          </cell>
        </row>
        <row r="2212">
          <cell r="A2212">
            <v>4019</v>
          </cell>
          <cell r="B2212">
            <v>51</v>
          </cell>
          <cell r="C2212" t="str">
            <v>QLD</v>
          </cell>
        </row>
        <row r="2213">
          <cell r="A2213">
            <v>4020</v>
          </cell>
          <cell r="B2213">
            <v>51</v>
          </cell>
          <cell r="C2213" t="str">
            <v>QLD</v>
          </cell>
        </row>
        <row r="2214">
          <cell r="A2214">
            <v>4021</v>
          </cell>
          <cell r="B2214">
            <v>51</v>
          </cell>
          <cell r="C2214" t="str">
            <v>QLD</v>
          </cell>
        </row>
        <row r="2215">
          <cell r="A2215">
            <v>4022</v>
          </cell>
          <cell r="B2215">
            <v>51</v>
          </cell>
          <cell r="C2215" t="str">
            <v>QLD</v>
          </cell>
        </row>
        <row r="2216">
          <cell r="A2216">
            <v>4025</v>
          </cell>
          <cell r="B2216">
            <v>51</v>
          </cell>
          <cell r="C2216" t="str">
            <v>QLD</v>
          </cell>
        </row>
        <row r="2217">
          <cell r="A2217">
            <v>4029</v>
          </cell>
          <cell r="B2217">
            <v>51</v>
          </cell>
          <cell r="C2217" t="str">
            <v>QLD</v>
          </cell>
        </row>
        <row r="2218">
          <cell r="A2218">
            <v>4030</v>
          </cell>
          <cell r="B2218">
            <v>51</v>
          </cell>
          <cell r="C2218" t="str">
            <v>QLD</v>
          </cell>
        </row>
        <row r="2219">
          <cell r="A2219">
            <v>4031</v>
          </cell>
          <cell r="B2219">
            <v>51</v>
          </cell>
          <cell r="C2219" t="str">
            <v>QLD</v>
          </cell>
        </row>
        <row r="2220">
          <cell r="A2220">
            <v>4032</v>
          </cell>
          <cell r="B2220">
            <v>51</v>
          </cell>
          <cell r="C2220" t="str">
            <v>QLD</v>
          </cell>
        </row>
        <row r="2221">
          <cell r="A2221">
            <v>4034</v>
          </cell>
          <cell r="B2221">
            <v>51</v>
          </cell>
          <cell r="C2221" t="str">
            <v>QLD</v>
          </cell>
        </row>
        <row r="2222">
          <cell r="A2222">
            <v>4035</v>
          </cell>
          <cell r="B2222">
            <v>51</v>
          </cell>
          <cell r="C2222" t="str">
            <v>QLD</v>
          </cell>
        </row>
        <row r="2223">
          <cell r="A2223">
            <v>4036</v>
          </cell>
          <cell r="B2223">
            <v>51</v>
          </cell>
          <cell r="C2223" t="str">
            <v>QLD</v>
          </cell>
        </row>
        <row r="2224">
          <cell r="A2224">
            <v>4037</v>
          </cell>
          <cell r="B2224">
            <v>51</v>
          </cell>
          <cell r="C2224" t="str">
            <v>QLD</v>
          </cell>
        </row>
        <row r="2225">
          <cell r="A2225">
            <v>4051</v>
          </cell>
          <cell r="B2225">
            <v>51</v>
          </cell>
          <cell r="C2225" t="str">
            <v>QLD</v>
          </cell>
        </row>
        <row r="2226">
          <cell r="A2226">
            <v>4052</v>
          </cell>
          <cell r="B2226">
            <v>51</v>
          </cell>
          <cell r="C2226" t="str">
            <v>QLD</v>
          </cell>
        </row>
        <row r="2227">
          <cell r="A2227">
            <v>4053</v>
          </cell>
          <cell r="B2227">
            <v>51</v>
          </cell>
          <cell r="C2227" t="str">
            <v>QLD</v>
          </cell>
        </row>
        <row r="2228">
          <cell r="A2228">
            <v>4054</v>
          </cell>
          <cell r="B2228">
            <v>51</v>
          </cell>
          <cell r="C2228" t="str">
            <v>QLD</v>
          </cell>
        </row>
        <row r="2229">
          <cell r="A2229">
            <v>4055</v>
          </cell>
          <cell r="B2229">
            <v>51</v>
          </cell>
          <cell r="C2229" t="str">
            <v>QLD</v>
          </cell>
        </row>
        <row r="2230">
          <cell r="A2230">
            <v>4059</v>
          </cell>
          <cell r="B2230">
            <v>51</v>
          </cell>
          <cell r="C2230" t="str">
            <v>QLD</v>
          </cell>
        </row>
        <row r="2231">
          <cell r="A2231">
            <v>4060</v>
          </cell>
          <cell r="B2231">
            <v>51</v>
          </cell>
          <cell r="C2231" t="str">
            <v>QLD</v>
          </cell>
        </row>
        <row r="2232">
          <cell r="A2232">
            <v>4061</v>
          </cell>
          <cell r="B2232">
            <v>51</v>
          </cell>
          <cell r="C2232" t="str">
            <v>QLD</v>
          </cell>
        </row>
        <row r="2233">
          <cell r="A2233">
            <v>4064</v>
          </cell>
          <cell r="B2233">
            <v>51</v>
          </cell>
          <cell r="C2233" t="str">
            <v>QLD</v>
          </cell>
        </row>
        <row r="2234">
          <cell r="A2234">
            <v>4065</v>
          </cell>
          <cell r="B2234">
            <v>51</v>
          </cell>
          <cell r="C2234" t="str">
            <v>QLD</v>
          </cell>
        </row>
        <row r="2235">
          <cell r="A2235">
            <v>4066</v>
          </cell>
          <cell r="B2235">
            <v>51</v>
          </cell>
          <cell r="C2235" t="str">
            <v>QLD</v>
          </cell>
        </row>
        <row r="2236">
          <cell r="A2236">
            <v>4067</v>
          </cell>
          <cell r="B2236">
            <v>51</v>
          </cell>
          <cell r="C2236" t="str">
            <v>QLD</v>
          </cell>
        </row>
        <row r="2237">
          <cell r="A2237">
            <v>4068</v>
          </cell>
          <cell r="B2237">
            <v>51</v>
          </cell>
          <cell r="C2237" t="str">
            <v>QLD</v>
          </cell>
        </row>
        <row r="2238">
          <cell r="A2238">
            <v>4069</v>
          </cell>
          <cell r="B2238">
            <v>51</v>
          </cell>
          <cell r="C2238" t="str">
            <v>QLD</v>
          </cell>
        </row>
        <row r="2239">
          <cell r="A2239">
            <v>4070</v>
          </cell>
          <cell r="B2239">
            <v>51</v>
          </cell>
          <cell r="C2239" t="str">
            <v>QLD</v>
          </cell>
        </row>
        <row r="2240">
          <cell r="A2240">
            <v>4072</v>
          </cell>
          <cell r="B2240">
            <v>51</v>
          </cell>
          <cell r="C2240" t="str">
            <v>QLD</v>
          </cell>
        </row>
        <row r="2241">
          <cell r="A2241">
            <v>4073</v>
          </cell>
          <cell r="B2241">
            <v>51</v>
          </cell>
          <cell r="C2241" t="str">
            <v>QLD</v>
          </cell>
        </row>
        <row r="2242">
          <cell r="A2242">
            <v>4074</v>
          </cell>
          <cell r="B2242">
            <v>51</v>
          </cell>
          <cell r="C2242" t="str">
            <v>QLD</v>
          </cell>
        </row>
        <row r="2243">
          <cell r="A2243">
            <v>4075</v>
          </cell>
          <cell r="B2243">
            <v>51</v>
          </cell>
          <cell r="C2243" t="str">
            <v>QLD</v>
          </cell>
        </row>
        <row r="2244">
          <cell r="A2244">
            <v>4076</v>
          </cell>
          <cell r="B2244">
            <v>51</v>
          </cell>
          <cell r="C2244" t="str">
            <v>QLD</v>
          </cell>
        </row>
        <row r="2245">
          <cell r="A2245">
            <v>4077</v>
          </cell>
          <cell r="B2245">
            <v>51</v>
          </cell>
          <cell r="C2245" t="str">
            <v>QLD</v>
          </cell>
        </row>
        <row r="2246">
          <cell r="A2246">
            <v>4078</v>
          </cell>
          <cell r="B2246">
            <v>51</v>
          </cell>
          <cell r="C2246" t="str">
            <v>QLD</v>
          </cell>
        </row>
        <row r="2247">
          <cell r="A2247">
            <v>4101</v>
          </cell>
          <cell r="B2247">
            <v>51</v>
          </cell>
          <cell r="C2247" t="str">
            <v>QLD</v>
          </cell>
        </row>
        <row r="2248">
          <cell r="A2248">
            <v>4102</v>
          </cell>
          <cell r="B2248">
            <v>51</v>
          </cell>
          <cell r="C2248" t="str">
            <v>QLD</v>
          </cell>
        </row>
        <row r="2249">
          <cell r="A2249">
            <v>4103</v>
          </cell>
          <cell r="B2249">
            <v>51</v>
          </cell>
          <cell r="C2249" t="str">
            <v>QLD</v>
          </cell>
        </row>
        <row r="2250">
          <cell r="A2250">
            <v>4104</v>
          </cell>
          <cell r="B2250">
            <v>51</v>
          </cell>
          <cell r="C2250" t="str">
            <v>QLD</v>
          </cell>
        </row>
        <row r="2251">
          <cell r="A2251">
            <v>4105</v>
          </cell>
          <cell r="B2251">
            <v>51</v>
          </cell>
          <cell r="C2251" t="str">
            <v>QLD</v>
          </cell>
        </row>
        <row r="2252">
          <cell r="A2252">
            <v>4106</v>
          </cell>
          <cell r="B2252">
            <v>51</v>
          </cell>
          <cell r="C2252" t="str">
            <v>QLD</v>
          </cell>
        </row>
        <row r="2253">
          <cell r="A2253">
            <v>4107</v>
          </cell>
          <cell r="B2253">
            <v>51</v>
          </cell>
          <cell r="C2253" t="str">
            <v>QLD</v>
          </cell>
        </row>
        <row r="2254">
          <cell r="A2254">
            <v>4108</v>
          </cell>
          <cell r="B2254">
            <v>51</v>
          </cell>
          <cell r="C2254" t="str">
            <v>QLD</v>
          </cell>
        </row>
        <row r="2255">
          <cell r="A2255">
            <v>4109</v>
          </cell>
          <cell r="B2255">
            <v>51</v>
          </cell>
          <cell r="C2255" t="str">
            <v>QLD</v>
          </cell>
        </row>
        <row r="2256">
          <cell r="A2256">
            <v>4110</v>
          </cell>
          <cell r="B2256">
            <v>51</v>
          </cell>
          <cell r="C2256" t="str">
            <v>QLD</v>
          </cell>
        </row>
        <row r="2257">
          <cell r="A2257">
            <v>4111</v>
          </cell>
          <cell r="B2257">
            <v>51</v>
          </cell>
          <cell r="C2257" t="str">
            <v>QLD</v>
          </cell>
        </row>
        <row r="2258">
          <cell r="A2258">
            <v>4112</v>
          </cell>
          <cell r="B2258">
            <v>51</v>
          </cell>
          <cell r="C2258" t="str">
            <v>QLD</v>
          </cell>
        </row>
        <row r="2259">
          <cell r="A2259">
            <v>4113</v>
          </cell>
          <cell r="B2259">
            <v>51</v>
          </cell>
          <cell r="C2259" t="str">
            <v>QLD</v>
          </cell>
        </row>
        <row r="2260">
          <cell r="A2260">
            <v>4114</v>
          </cell>
          <cell r="B2260">
            <v>51</v>
          </cell>
          <cell r="C2260" t="str">
            <v>QLD</v>
          </cell>
        </row>
        <row r="2261">
          <cell r="A2261">
            <v>4115</v>
          </cell>
          <cell r="B2261">
            <v>51</v>
          </cell>
          <cell r="C2261" t="str">
            <v>QLD</v>
          </cell>
        </row>
        <row r="2262">
          <cell r="A2262">
            <v>4116</v>
          </cell>
          <cell r="B2262">
            <v>51</v>
          </cell>
          <cell r="C2262" t="str">
            <v>QLD</v>
          </cell>
        </row>
        <row r="2263">
          <cell r="A2263">
            <v>4117</v>
          </cell>
          <cell r="B2263">
            <v>51</v>
          </cell>
          <cell r="C2263" t="str">
            <v>QLD</v>
          </cell>
        </row>
        <row r="2264">
          <cell r="A2264">
            <v>4118</v>
          </cell>
          <cell r="B2264">
            <v>51</v>
          </cell>
          <cell r="C2264" t="str">
            <v>QLD</v>
          </cell>
        </row>
        <row r="2265">
          <cell r="A2265">
            <v>4119</v>
          </cell>
          <cell r="B2265">
            <v>51</v>
          </cell>
          <cell r="C2265" t="str">
            <v>QLD</v>
          </cell>
        </row>
        <row r="2266">
          <cell r="A2266">
            <v>4120</v>
          </cell>
          <cell r="B2266">
            <v>51</v>
          </cell>
          <cell r="C2266" t="str">
            <v>QLD</v>
          </cell>
        </row>
        <row r="2267">
          <cell r="A2267">
            <v>4121</v>
          </cell>
          <cell r="B2267">
            <v>51</v>
          </cell>
          <cell r="C2267" t="str">
            <v>QLD</v>
          </cell>
        </row>
        <row r="2268">
          <cell r="A2268">
            <v>4122</v>
          </cell>
          <cell r="B2268">
            <v>51</v>
          </cell>
          <cell r="C2268" t="str">
            <v>QLD</v>
          </cell>
        </row>
        <row r="2269">
          <cell r="A2269">
            <v>4123</v>
          </cell>
          <cell r="B2269">
            <v>51</v>
          </cell>
          <cell r="C2269" t="str">
            <v>QLD</v>
          </cell>
        </row>
        <row r="2270">
          <cell r="A2270">
            <v>4124</v>
          </cell>
          <cell r="B2270">
            <v>51</v>
          </cell>
          <cell r="C2270" t="str">
            <v>QLD</v>
          </cell>
        </row>
        <row r="2271">
          <cell r="A2271">
            <v>4125</v>
          </cell>
          <cell r="B2271">
            <v>51</v>
          </cell>
          <cell r="C2271" t="str">
            <v>QLD</v>
          </cell>
        </row>
        <row r="2272">
          <cell r="A2272">
            <v>4127</v>
          </cell>
          <cell r="B2272">
            <v>51</v>
          </cell>
          <cell r="C2272" t="str">
            <v>QLD</v>
          </cell>
        </row>
        <row r="2273">
          <cell r="A2273">
            <v>4128</v>
          </cell>
          <cell r="B2273">
            <v>51</v>
          </cell>
          <cell r="C2273" t="str">
            <v>QLD</v>
          </cell>
        </row>
        <row r="2274">
          <cell r="A2274">
            <v>4129</v>
          </cell>
          <cell r="B2274">
            <v>51</v>
          </cell>
          <cell r="C2274" t="str">
            <v>QLD</v>
          </cell>
        </row>
        <row r="2275">
          <cell r="A2275">
            <v>4130</v>
          </cell>
          <cell r="B2275">
            <v>51</v>
          </cell>
          <cell r="C2275" t="str">
            <v>QLD</v>
          </cell>
        </row>
        <row r="2276">
          <cell r="A2276">
            <v>4131</v>
          </cell>
          <cell r="B2276">
            <v>51</v>
          </cell>
          <cell r="C2276" t="str">
            <v>QLD</v>
          </cell>
        </row>
        <row r="2277">
          <cell r="A2277">
            <v>4132</v>
          </cell>
          <cell r="B2277">
            <v>51</v>
          </cell>
          <cell r="C2277" t="str">
            <v>QLD</v>
          </cell>
        </row>
        <row r="2278">
          <cell r="A2278">
            <v>4133</v>
          </cell>
          <cell r="B2278">
            <v>51</v>
          </cell>
          <cell r="C2278" t="str">
            <v>QLD</v>
          </cell>
        </row>
        <row r="2279">
          <cell r="A2279">
            <v>4151</v>
          </cell>
          <cell r="B2279">
            <v>51</v>
          </cell>
          <cell r="C2279" t="str">
            <v>QLD</v>
          </cell>
        </row>
        <row r="2280">
          <cell r="A2280">
            <v>4152</v>
          </cell>
          <cell r="B2280">
            <v>51</v>
          </cell>
          <cell r="C2280" t="str">
            <v>QLD</v>
          </cell>
        </row>
        <row r="2281">
          <cell r="A2281">
            <v>4153</v>
          </cell>
          <cell r="B2281">
            <v>51</v>
          </cell>
          <cell r="C2281" t="str">
            <v>QLD</v>
          </cell>
        </row>
        <row r="2282">
          <cell r="A2282">
            <v>4154</v>
          </cell>
          <cell r="B2282">
            <v>51</v>
          </cell>
          <cell r="C2282" t="str">
            <v>QLD</v>
          </cell>
        </row>
        <row r="2283">
          <cell r="A2283">
            <v>4155</v>
          </cell>
          <cell r="B2283">
            <v>51</v>
          </cell>
          <cell r="C2283" t="str">
            <v>QLD</v>
          </cell>
        </row>
        <row r="2284">
          <cell r="A2284">
            <v>4156</v>
          </cell>
          <cell r="B2284">
            <v>51</v>
          </cell>
          <cell r="C2284" t="str">
            <v>QLD</v>
          </cell>
        </row>
        <row r="2285">
          <cell r="A2285">
            <v>4157</v>
          </cell>
          <cell r="B2285">
            <v>51</v>
          </cell>
          <cell r="C2285" t="str">
            <v>QLD</v>
          </cell>
        </row>
        <row r="2286">
          <cell r="A2286">
            <v>4158</v>
          </cell>
          <cell r="B2286">
            <v>51</v>
          </cell>
          <cell r="C2286" t="str">
            <v>QLD</v>
          </cell>
        </row>
        <row r="2287">
          <cell r="A2287">
            <v>4159</v>
          </cell>
          <cell r="B2287">
            <v>51</v>
          </cell>
          <cell r="C2287" t="str">
            <v>QLD</v>
          </cell>
        </row>
        <row r="2288">
          <cell r="A2288">
            <v>4160</v>
          </cell>
          <cell r="B2288">
            <v>51</v>
          </cell>
          <cell r="C2288" t="str">
            <v>QLD</v>
          </cell>
        </row>
        <row r="2289">
          <cell r="A2289">
            <v>4161</v>
          </cell>
          <cell r="B2289">
            <v>51</v>
          </cell>
          <cell r="C2289" t="str">
            <v>QLD</v>
          </cell>
        </row>
        <row r="2290">
          <cell r="A2290">
            <v>4163</v>
          </cell>
          <cell r="B2290">
            <v>51</v>
          </cell>
          <cell r="C2290" t="str">
            <v>QLD</v>
          </cell>
        </row>
        <row r="2291">
          <cell r="A2291">
            <v>4164</v>
          </cell>
          <cell r="B2291">
            <v>51</v>
          </cell>
          <cell r="C2291" t="str">
            <v>QLD</v>
          </cell>
        </row>
        <row r="2292">
          <cell r="A2292">
            <v>4165</v>
          </cell>
          <cell r="B2292">
            <v>51</v>
          </cell>
          <cell r="C2292" t="str">
            <v>QLD</v>
          </cell>
        </row>
        <row r="2293">
          <cell r="A2293">
            <v>4169</v>
          </cell>
          <cell r="B2293">
            <v>51</v>
          </cell>
          <cell r="C2293" t="str">
            <v>QLD</v>
          </cell>
        </row>
        <row r="2294">
          <cell r="A2294">
            <v>4170</v>
          </cell>
          <cell r="B2294">
            <v>51</v>
          </cell>
          <cell r="C2294" t="str">
            <v>QLD</v>
          </cell>
        </row>
        <row r="2295">
          <cell r="A2295">
            <v>4171</v>
          </cell>
          <cell r="B2295">
            <v>51</v>
          </cell>
          <cell r="C2295" t="str">
            <v>QLD</v>
          </cell>
        </row>
        <row r="2296">
          <cell r="A2296">
            <v>4172</v>
          </cell>
          <cell r="B2296">
            <v>51</v>
          </cell>
          <cell r="C2296" t="str">
            <v>QLD</v>
          </cell>
        </row>
        <row r="2297">
          <cell r="A2297">
            <v>4173</v>
          </cell>
          <cell r="B2297">
            <v>51</v>
          </cell>
          <cell r="C2297" t="str">
            <v>QLD</v>
          </cell>
        </row>
        <row r="2298">
          <cell r="A2298">
            <v>4174</v>
          </cell>
          <cell r="B2298">
            <v>51</v>
          </cell>
          <cell r="C2298" t="str">
            <v>QLD</v>
          </cell>
        </row>
        <row r="2299">
          <cell r="A2299">
            <v>4178</v>
          </cell>
          <cell r="B2299">
            <v>51</v>
          </cell>
          <cell r="C2299" t="str">
            <v>QLD</v>
          </cell>
        </row>
        <row r="2300">
          <cell r="A2300">
            <v>4179</v>
          </cell>
          <cell r="B2300">
            <v>51</v>
          </cell>
          <cell r="C2300" t="str">
            <v>QLD</v>
          </cell>
        </row>
        <row r="2301">
          <cell r="A2301">
            <v>4183</v>
          </cell>
          <cell r="B2301">
            <v>51</v>
          </cell>
          <cell r="C2301" t="str">
            <v>QLD</v>
          </cell>
        </row>
        <row r="2302">
          <cell r="A2302">
            <v>4184</v>
          </cell>
          <cell r="B2302">
            <v>51</v>
          </cell>
          <cell r="C2302" t="str">
            <v>QLD</v>
          </cell>
        </row>
        <row r="2303">
          <cell r="A2303">
            <v>4205</v>
          </cell>
          <cell r="B2303">
            <v>51</v>
          </cell>
          <cell r="C2303" t="str">
            <v>QLD</v>
          </cell>
        </row>
        <row r="2304">
          <cell r="A2304">
            <v>4207</v>
          </cell>
          <cell r="B2304">
            <v>51</v>
          </cell>
          <cell r="C2304" t="str">
            <v>QLD</v>
          </cell>
        </row>
        <row r="2305">
          <cell r="A2305">
            <v>4208</v>
          </cell>
          <cell r="B2305">
            <v>51</v>
          </cell>
          <cell r="C2305" t="str">
            <v>QLD</v>
          </cell>
        </row>
        <row r="2306">
          <cell r="A2306">
            <v>4209</v>
          </cell>
          <cell r="B2306">
            <v>51</v>
          </cell>
          <cell r="C2306" t="str">
            <v>QLD</v>
          </cell>
        </row>
        <row r="2307">
          <cell r="A2307">
            <v>4210</v>
          </cell>
          <cell r="B2307">
            <v>51</v>
          </cell>
          <cell r="C2307" t="str">
            <v>QLD</v>
          </cell>
        </row>
        <row r="2308">
          <cell r="A2308">
            <v>4211</v>
          </cell>
          <cell r="B2308">
            <v>51</v>
          </cell>
          <cell r="C2308" t="str">
            <v>QLD</v>
          </cell>
        </row>
        <row r="2309">
          <cell r="A2309">
            <v>4212</v>
          </cell>
          <cell r="B2309">
            <v>51</v>
          </cell>
          <cell r="C2309" t="str">
            <v>QLD</v>
          </cell>
        </row>
        <row r="2310">
          <cell r="A2310">
            <v>4213</v>
          </cell>
          <cell r="B2310">
            <v>51</v>
          </cell>
          <cell r="C2310" t="str">
            <v>QLD</v>
          </cell>
        </row>
        <row r="2311">
          <cell r="A2311">
            <v>4214</v>
          </cell>
          <cell r="B2311">
            <v>51</v>
          </cell>
          <cell r="C2311" t="str">
            <v>QLD</v>
          </cell>
        </row>
        <row r="2312">
          <cell r="A2312">
            <v>4215</v>
          </cell>
          <cell r="B2312">
            <v>51</v>
          </cell>
          <cell r="C2312" t="str">
            <v>QLD</v>
          </cell>
        </row>
        <row r="2313">
          <cell r="A2313">
            <v>4216</v>
          </cell>
          <cell r="B2313">
            <v>51</v>
          </cell>
          <cell r="C2313" t="str">
            <v>QLD</v>
          </cell>
        </row>
        <row r="2314">
          <cell r="A2314">
            <v>4217</v>
          </cell>
          <cell r="B2314">
            <v>51</v>
          </cell>
          <cell r="C2314" t="str">
            <v>QLD</v>
          </cell>
        </row>
        <row r="2315">
          <cell r="A2315">
            <v>4218</v>
          </cell>
          <cell r="B2315">
            <v>51</v>
          </cell>
          <cell r="C2315" t="str">
            <v>QLD</v>
          </cell>
        </row>
        <row r="2316">
          <cell r="A2316">
            <v>4219</v>
          </cell>
          <cell r="B2316">
            <v>51</v>
          </cell>
          <cell r="C2316" t="str">
            <v>QLD</v>
          </cell>
        </row>
        <row r="2317">
          <cell r="A2317">
            <v>4220</v>
          </cell>
          <cell r="B2317">
            <v>51</v>
          </cell>
          <cell r="C2317" t="str">
            <v>QLD</v>
          </cell>
        </row>
        <row r="2318">
          <cell r="A2318">
            <v>4221</v>
          </cell>
          <cell r="B2318">
            <v>51</v>
          </cell>
          <cell r="C2318" t="str">
            <v>QLD</v>
          </cell>
        </row>
        <row r="2319">
          <cell r="A2319">
            <v>4223</v>
          </cell>
          <cell r="B2319">
            <v>51</v>
          </cell>
          <cell r="C2319" t="str">
            <v>QLD</v>
          </cell>
        </row>
        <row r="2320">
          <cell r="A2320">
            <v>4224</v>
          </cell>
          <cell r="B2320">
            <v>51</v>
          </cell>
          <cell r="C2320" t="str">
            <v>QLD</v>
          </cell>
        </row>
        <row r="2321">
          <cell r="A2321">
            <v>4225</v>
          </cell>
          <cell r="B2321">
            <v>51</v>
          </cell>
          <cell r="C2321" t="str">
            <v>QLD</v>
          </cell>
        </row>
        <row r="2322">
          <cell r="A2322">
            <v>4226</v>
          </cell>
          <cell r="B2322">
            <v>51</v>
          </cell>
          <cell r="C2322" t="str">
            <v>QLD</v>
          </cell>
        </row>
        <row r="2323">
          <cell r="A2323">
            <v>4227</v>
          </cell>
          <cell r="B2323">
            <v>51</v>
          </cell>
          <cell r="C2323" t="str">
            <v>QLD</v>
          </cell>
        </row>
        <row r="2324">
          <cell r="A2324">
            <v>4228</v>
          </cell>
          <cell r="B2324">
            <v>51</v>
          </cell>
          <cell r="C2324" t="str">
            <v>QLD</v>
          </cell>
        </row>
        <row r="2325">
          <cell r="A2325">
            <v>4229</v>
          </cell>
          <cell r="B2325">
            <v>51</v>
          </cell>
          <cell r="C2325" t="str">
            <v>QLD</v>
          </cell>
        </row>
        <row r="2326">
          <cell r="A2326">
            <v>4230</v>
          </cell>
          <cell r="B2326">
            <v>51</v>
          </cell>
          <cell r="C2326" t="str">
            <v>QLD</v>
          </cell>
        </row>
        <row r="2327">
          <cell r="A2327">
            <v>4270</v>
          </cell>
          <cell r="B2327">
            <v>51</v>
          </cell>
          <cell r="C2327" t="str">
            <v>QLD</v>
          </cell>
        </row>
        <row r="2328">
          <cell r="A2328">
            <v>4271</v>
          </cell>
          <cell r="B2328">
            <v>51</v>
          </cell>
          <cell r="C2328" t="str">
            <v>QLD</v>
          </cell>
        </row>
        <row r="2329">
          <cell r="A2329">
            <v>4272</v>
          </cell>
          <cell r="B2329">
            <v>51</v>
          </cell>
          <cell r="C2329" t="str">
            <v>QLD</v>
          </cell>
        </row>
        <row r="2330">
          <cell r="A2330">
            <v>4275</v>
          </cell>
          <cell r="B2330">
            <v>51</v>
          </cell>
          <cell r="C2330" t="str">
            <v>QLD</v>
          </cell>
        </row>
        <row r="2331">
          <cell r="A2331">
            <v>4280</v>
          </cell>
          <cell r="B2331">
            <v>51</v>
          </cell>
          <cell r="C2331" t="str">
            <v>QLD</v>
          </cell>
        </row>
        <row r="2332">
          <cell r="A2332">
            <v>4285</v>
          </cell>
          <cell r="B2332">
            <v>51</v>
          </cell>
          <cell r="C2332" t="str">
            <v>QLD</v>
          </cell>
        </row>
        <row r="2333">
          <cell r="A2333">
            <v>4287</v>
          </cell>
          <cell r="B2333">
            <v>51</v>
          </cell>
          <cell r="C2333" t="str">
            <v>QLD</v>
          </cell>
        </row>
        <row r="2334">
          <cell r="A2334">
            <v>4300</v>
          </cell>
          <cell r="B2334">
            <v>51</v>
          </cell>
          <cell r="C2334" t="str">
            <v>QLD</v>
          </cell>
        </row>
        <row r="2335">
          <cell r="A2335">
            <v>4301</v>
          </cell>
          <cell r="B2335">
            <v>51</v>
          </cell>
          <cell r="C2335" t="str">
            <v>QLD</v>
          </cell>
        </row>
        <row r="2336">
          <cell r="A2336">
            <v>4303</v>
          </cell>
          <cell r="B2336">
            <v>51</v>
          </cell>
          <cell r="C2336" t="str">
            <v>QLD</v>
          </cell>
        </row>
        <row r="2337">
          <cell r="A2337">
            <v>4304</v>
          </cell>
          <cell r="B2337">
            <v>51</v>
          </cell>
          <cell r="C2337" t="str">
            <v>QLD</v>
          </cell>
        </row>
        <row r="2338">
          <cell r="A2338">
            <v>4305</v>
          </cell>
          <cell r="B2338">
            <v>51</v>
          </cell>
          <cell r="C2338" t="str">
            <v>QLD</v>
          </cell>
        </row>
        <row r="2339">
          <cell r="A2339">
            <v>4306</v>
          </cell>
          <cell r="B2339">
            <v>51</v>
          </cell>
          <cell r="C2339" t="str">
            <v>QLD</v>
          </cell>
        </row>
        <row r="2340">
          <cell r="A2340">
            <v>4307</v>
          </cell>
          <cell r="B2340">
            <v>51</v>
          </cell>
          <cell r="C2340" t="str">
            <v>QLD</v>
          </cell>
        </row>
        <row r="2341">
          <cell r="A2341">
            <v>4309</v>
          </cell>
          <cell r="B2341">
            <v>51</v>
          </cell>
          <cell r="C2341" t="str">
            <v>QLD</v>
          </cell>
        </row>
        <row r="2342">
          <cell r="A2342">
            <v>4310</v>
          </cell>
          <cell r="B2342">
            <v>51</v>
          </cell>
          <cell r="C2342" t="str">
            <v>QLD</v>
          </cell>
        </row>
        <row r="2343">
          <cell r="A2343">
            <v>4311</v>
          </cell>
          <cell r="B2343">
            <v>51</v>
          </cell>
          <cell r="C2343" t="str">
            <v>QLD</v>
          </cell>
        </row>
        <row r="2344">
          <cell r="A2344">
            <v>4312</v>
          </cell>
          <cell r="B2344">
            <v>51</v>
          </cell>
          <cell r="C2344" t="str">
            <v>QLD</v>
          </cell>
        </row>
        <row r="2345">
          <cell r="A2345">
            <v>4313</v>
          </cell>
          <cell r="B2345">
            <v>51</v>
          </cell>
          <cell r="C2345" t="str">
            <v>QLD</v>
          </cell>
        </row>
        <row r="2346">
          <cell r="A2346">
            <v>4340</v>
          </cell>
          <cell r="B2346">
            <v>51</v>
          </cell>
          <cell r="C2346" t="str">
            <v>QLD</v>
          </cell>
        </row>
        <row r="2347">
          <cell r="A2347">
            <v>4341</v>
          </cell>
          <cell r="B2347">
            <v>51</v>
          </cell>
          <cell r="C2347" t="str">
            <v>QLD</v>
          </cell>
        </row>
        <row r="2348">
          <cell r="A2348">
            <v>4342</v>
          </cell>
          <cell r="B2348">
            <v>51</v>
          </cell>
          <cell r="C2348" t="str">
            <v>QLD</v>
          </cell>
        </row>
        <row r="2349">
          <cell r="A2349">
            <v>4343</v>
          </cell>
          <cell r="B2349">
            <v>51</v>
          </cell>
          <cell r="C2349" t="str">
            <v>QLD</v>
          </cell>
        </row>
        <row r="2350">
          <cell r="A2350">
            <v>4344</v>
          </cell>
          <cell r="B2350">
            <v>51</v>
          </cell>
          <cell r="C2350" t="str">
            <v>QLD</v>
          </cell>
        </row>
        <row r="2351">
          <cell r="A2351">
            <v>4345</v>
          </cell>
          <cell r="B2351">
            <v>51</v>
          </cell>
          <cell r="C2351" t="str">
            <v>QLD</v>
          </cell>
        </row>
        <row r="2352">
          <cell r="A2352">
            <v>4346</v>
          </cell>
          <cell r="B2352">
            <v>51</v>
          </cell>
          <cell r="C2352" t="str">
            <v>QLD</v>
          </cell>
        </row>
        <row r="2353">
          <cell r="A2353">
            <v>4347</v>
          </cell>
          <cell r="B2353">
            <v>51</v>
          </cell>
          <cell r="C2353" t="str">
            <v>QLD</v>
          </cell>
        </row>
        <row r="2354">
          <cell r="A2354">
            <v>4350</v>
          </cell>
          <cell r="B2354">
            <v>49</v>
          </cell>
          <cell r="C2354" t="str">
            <v>QLD</v>
          </cell>
        </row>
        <row r="2355">
          <cell r="A2355">
            <v>4352</v>
          </cell>
          <cell r="B2355">
            <v>49</v>
          </cell>
          <cell r="C2355" t="str">
            <v>QLD</v>
          </cell>
        </row>
        <row r="2356">
          <cell r="A2356">
            <v>4354</v>
          </cell>
          <cell r="B2356">
            <v>49</v>
          </cell>
          <cell r="C2356" t="str">
            <v>QLD</v>
          </cell>
        </row>
        <row r="2357">
          <cell r="A2357">
            <v>4355</v>
          </cell>
          <cell r="B2357">
            <v>49</v>
          </cell>
          <cell r="C2357" t="str">
            <v>QLD</v>
          </cell>
        </row>
        <row r="2358">
          <cell r="A2358">
            <v>4356</v>
          </cell>
          <cell r="B2358">
            <v>49</v>
          </cell>
          <cell r="C2358" t="str">
            <v>QLD</v>
          </cell>
        </row>
        <row r="2359">
          <cell r="A2359">
            <v>4357</v>
          </cell>
          <cell r="B2359">
            <v>49</v>
          </cell>
          <cell r="C2359" t="str">
            <v>QLD</v>
          </cell>
        </row>
        <row r="2360">
          <cell r="A2360">
            <v>4358</v>
          </cell>
          <cell r="B2360">
            <v>49</v>
          </cell>
          <cell r="C2360" t="str">
            <v>QLD</v>
          </cell>
        </row>
        <row r="2361">
          <cell r="A2361">
            <v>4359</v>
          </cell>
          <cell r="B2361">
            <v>49</v>
          </cell>
          <cell r="C2361" t="str">
            <v>QLD</v>
          </cell>
        </row>
        <row r="2362">
          <cell r="A2362">
            <v>4360</v>
          </cell>
          <cell r="B2362">
            <v>49</v>
          </cell>
          <cell r="C2362" t="str">
            <v>QLD</v>
          </cell>
        </row>
        <row r="2363">
          <cell r="A2363">
            <v>4361</v>
          </cell>
          <cell r="B2363">
            <v>49</v>
          </cell>
          <cell r="C2363" t="str">
            <v>QLD</v>
          </cell>
        </row>
        <row r="2364">
          <cell r="A2364">
            <v>4362</v>
          </cell>
          <cell r="B2364">
            <v>49</v>
          </cell>
          <cell r="C2364" t="str">
            <v>QLD</v>
          </cell>
        </row>
        <row r="2365">
          <cell r="A2365">
            <v>4370</v>
          </cell>
          <cell r="B2365">
            <v>49</v>
          </cell>
          <cell r="C2365" t="str">
            <v>QLD</v>
          </cell>
        </row>
        <row r="2366">
          <cell r="A2366">
            <v>4371</v>
          </cell>
          <cell r="B2366">
            <v>49</v>
          </cell>
          <cell r="C2366" t="str">
            <v>QLD</v>
          </cell>
        </row>
        <row r="2367">
          <cell r="A2367">
            <v>4372</v>
          </cell>
          <cell r="B2367">
            <v>49</v>
          </cell>
          <cell r="C2367" t="str">
            <v>QLD</v>
          </cell>
        </row>
        <row r="2368">
          <cell r="A2368">
            <v>4373</v>
          </cell>
          <cell r="B2368">
            <v>49</v>
          </cell>
          <cell r="C2368" t="str">
            <v>QLD</v>
          </cell>
        </row>
        <row r="2369">
          <cell r="A2369">
            <v>4374</v>
          </cell>
          <cell r="B2369">
            <v>49</v>
          </cell>
          <cell r="C2369" t="str">
            <v>QLD</v>
          </cell>
        </row>
        <row r="2370">
          <cell r="A2370">
            <v>4375</v>
          </cell>
          <cell r="B2370">
            <v>49</v>
          </cell>
          <cell r="C2370" t="str">
            <v>QLD</v>
          </cell>
        </row>
        <row r="2371">
          <cell r="A2371">
            <v>4376</v>
          </cell>
          <cell r="B2371">
            <v>49</v>
          </cell>
          <cell r="C2371" t="str">
            <v>QLD</v>
          </cell>
        </row>
        <row r="2372">
          <cell r="A2372">
            <v>4377</v>
          </cell>
          <cell r="B2372">
            <v>49</v>
          </cell>
          <cell r="C2372" t="str">
            <v>QLD</v>
          </cell>
        </row>
        <row r="2373">
          <cell r="A2373">
            <v>4378</v>
          </cell>
          <cell r="B2373">
            <v>49</v>
          </cell>
          <cell r="C2373" t="str">
            <v>QLD</v>
          </cell>
        </row>
        <row r="2374">
          <cell r="A2374">
            <v>4380</v>
          </cell>
          <cell r="B2374">
            <v>49</v>
          </cell>
          <cell r="C2374" t="str">
            <v>QLD</v>
          </cell>
        </row>
        <row r="2375">
          <cell r="A2375">
            <v>4381</v>
          </cell>
          <cell r="B2375">
            <v>49</v>
          </cell>
          <cell r="C2375" t="str">
            <v>QLD</v>
          </cell>
        </row>
        <row r="2376">
          <cell r="A2376">
            <v>4382</v>
          </cell>
          <cell r="B2376">
            <v>49</v>
          </cell>
          <cell r="C2376" t="str">
            <v>QLD</v>
          </cell>
        </row>
        <row r="2377">
          <cell r="A2377">
            <v>4383</v>
          </cell>
          <cell r="B2377">
            <v>49</v>
          </cell>
          <cell r="C2377" t="str">
            <v>QLD</v>
          </cell>
        </row>
        <row r="2378">
          <cell r="A2378">
            <v>4384</v>
          </cell>
          <cell r="B2378">
            <v>49</v>
          </cell>
          <cell r="C2378" t="str">
            <v>QLD</v>
          </cell>
        </row>
        <row r="2379">
          <cell r="A2379">
            <v>4385</v>
          </cell>
          <cell r="B2379">
            <v>49</v>
          </cell>
          <cell r="C2379" t="str">
            <v>QLD</v>
          </cell>
        </row>
        <row r="2380">
          <cell r="A2380">
            <v>4387</v>
          </cell>
          <cell r="B2380">
            <v>49</v>
          </cell>
          <cell r="C2380" t="str">
            <v>QLD</v>
          </cell>
        </row>
        <row r="2381">
          <cell r="A2381">
            <v>4388</v>
          </cell>
          <cell r="B2381">
            <v>49</v>
          </cell>
          <cell r="C2381" t="str">
            <v>QLD</v>
          </cell>
        </row>
        <row r="2382">
          <cell r="A2382">
            <v>4390</v>
          </cell>
          <cell r="B2382">
            <v>49</v>
          </cell>
          <cell r="C2382" t="str">
            <v>QLD</v>
          </cell>
        </row>
        <row r="2383">
          <cell r="A2383">
            <v>4400</v>
          </cell>
          <cell r="B2383">
            <v>49</v>
          </cell>
          <cell r="C2383" t="str">
            <v>QLD</v>
          </cell>
        </row>
        <row r="2384">
          <cell r="A2384">
            <v>4401</v>
          </cell>
          <cell r="B2384">
            <v>49</v>
          </cell>
          <cell r="C2384" t="str">
            <v>QLD</v>
          </cell>
        </row>
        <row r="2385">
          <cell r="A2385">
            <v>4402</v>
          </cell>
          <cell r="B2385">
            <v>49</v>
          </cell>
          <cell r="C2385" t="str">
            <v>QLD</v>
          </cell>
        </row>
        <row r="2386">
          <cell r="A2386">
            <v>4403</v>
          </cell>
          <cell r="B2386">
            <v>49</v>
          </cell>
          <cell r="C2386" t="str">
            <v>QLD</v>
          </cell>
        </row>
        <row r="2387">
          <cell r="A2387">
            <v>4404</v>
          </cell>
          <cell r="B2387">
            <v>49</v>
          </cell>
          <cell r="C2387" t="str">
            <v>QLD</v>
          </cell>
        </row>
        <row r="2388">
          <cell r="A2388">
            <v>4405</v>
          </cell>
          <cell r="B2388">
            <v>49</v>
          </cell>
          <cell r="C2388" t="str">
            <v>QLD</v>
          </cell>
        </row>
        <row r="2389">
          <cell r="A2389">
            <v>4406</v>
          </cell>
          <cell r="B2389">
            <v>49</v>
          </cell>
          <cell r="C2389" t="str">
            <v>QLD</v>
          </cell>
        </row>
        <row r="2390">
          <cell r="A2390">
            <v>4407</v>
          </cell>
          <cell r="B2390">
            <v>49</v>
          </cell>
          <cell r="C2390" t="str">
            <v>QLD</v>
          </cell>
        </row>
        <row r="2391">
          <cell r="A2391">
            <v>4408</v>
          </cell>
          <cell r="B2391">
            <v>49</v>
          </cell>
          <cell r="C2391" t="str">
            <v>QLD</v>
          </cell>
        </row>
        <row r="2392">
          <cell r="A2392">
            <v>4410</v>
          </cell>
          <cell r="B2392">
            <v>49</v>
          </cell>
          <cell r="C2392" t="str">
            <v>QLD</v>
          </cell>
        </row>
        <row r="2393">
          <cell r="A2393">
            <v>4411</v>
          </cell>
          <cell r="B2393">
            <v>49</v>
          </cell>
          <cell r="C2393" t="str">
            <v>QLD</v>
          </cell>
        </row>
        <row r="2394">
          <cell r="A2394">
            <v>4412</v>
          </cell>
          <cell r="B2394">
            <v>49</v>
          </cell>
          <cell r="C2394" t="str">
            <v>QLD</v>
          </cell>
        </row>
        <row r="2395">
          <cell r="A2395">
            <v>4413</v>
          </cell>
          <cell r="B2395">
            <v>49</v>
          </cell>
          <cell r="C2395" t="str">
            <v>QLD</v>
          </cell>
        </row>
        <row r="2396">
          <cell r="A2396">
            <v>4415</v>
          </cell>
          <cell r="B2396">
            <v>49</v>
          </cell>
          <cell r="C2396" t="str">
            <v>QLD</v>
          </cell>
        </row>
        <row r="2397">
          <cell r="A2397">
            <v>4416</v>
          </cell>
          <cell r="B2397">
            <v>49</v>
          </cell>
          <cell r="C2397" t="str">
            <v>QLD</v>
          </cell>
        </row>
        <row r="2398">
          <cell r="A2398">
            <v>4417</v>
          </cell>
          <cell r="B2398">
            <v>48</v>
          </cell>
          <cell r="C2398" t="str">
            <v>QLD</v>
          </cell>
        </row>
        <row r="2399">
          <cell r="A2399">
            <v>4418</v>
          </cell>
          <cell r="B2399">
            <v>44</v>
          </cell>
          <cell r="C2399" t="str">
            <v>QLD</v>
          </cell>
        </row>
        <row r="2400">
          <cell r="A2400">
            <v>4419</v>
          </cell>
          <cell r="B2400">
            <v>44</v>
          </cell>
          <cell r="C2400" t="str">
            <v>QLD</v>
          </cell>
        </row>
        <row r="2401">
          <cell r="A2401">
            <v>4420</v>
          </cell>
          <cell r="B2401">
            <v>44</v>
          </cell>
          <cell r="C2401" t="str">
            <v>QLD</v>
          </cell>
        </row>
        <row r="2402">
          <cell r="A2402">
            <v>4421</v>
          </cell>
          <cell r="B2402">
            <v>49</v>
          </cell>
          <cell r="C2402" t="str">
            <v>QLD</v>
          </cell>
        </row>
        <row r="2403">
          <cell r="A2403">
            <v>4422</v>
          </cell>
          <cell r="B2403">
            <v>48</v>
          </cell>
          <cell r="C2403" t="str">
            <v>QLD</v>
          </cell>
        </row>
        <row r="2404">
          <cell r="A2404">
            <v>4423</v>
          </cell>
          <cell r="B2404">
            <v>48</v>
          </cell>
          <cell r="C2404" t="str">
            <v>QLD</v>
          </cell>
        </row>
        <row r="2405">
          <cell r="A2405">
            <v>4424</v>
          </cell>
          <cell r="B2405">
            <v>48</v>
          </cell>
          <cell r="C2405" t="str">
            <v>QLD</v>
          </cell>
        </row>
        <row r="2406">
          <cell r="A2406">
            <v>4425</v>
          </cell>
          <cell r="B2406">
            <v>48</v>
          </cell>
          <cell r="C2406" t="str">
            <v>QLD</v>
          </cell>
        </row>
        <row r="2407">
          <cell r="A2407">
            <v>4426</v>
          </cell>
          <cell r="B2407">
            <v>48</v>
          </cell>
          <cell r="C2407" t="str">
            <v>QLD</v>
          </cell>
        </row>
        <row r="2408">
          <cell r="A2408">
            <v>4427</v>
          </cell>
          <cell r="B2408">
            <v>48</v>
          </cell>
          <cell r="C2408" t="str">
            <v>QLD</v>
          </cell>
        </row>
        <row r="2409">
          <cell r="A2409">
            <v>4428</v>
          </cell>
          <cell r="B2409">
            <v>48</v>
          </cell>
          <cell r="C2409" t="str">
            <v>QLD</v>
          </cell>
        </row>
        <row r="2410">
          <cell r="A2410">
            <v>4454</v>
          </cell>
          <cell r="B2410">
            <v>48</v>
          </cell>
          <cell r="C2410" t="str">
            <v>QLD</v>
          </cell>
        </row>
        <row r="2411">
          <cell r="A2411">
            <v>4455</v>
          </cell>
          <cell r="B2411">
            <v>48</v>
          </cell>
          <cell r="C2411" t="str">
            <v>QLD</v>
          </cell>
        </row>
        <row r="2412">
          <cell r="A2412">
            <v>4461</v>
          </cell>
          <cell r="B2412">
            <v>48</v>
          </cell>
          <cell r="C2412" t="str">
            <v>QLD</v>
          </cell>
        </row>
        <row r="2413">
          <cell r="A2413">
            <v>4462</v>
          </cell>
          <cell r="B2413">
            <v>48</v>
          </cell>
          <cell r="C2413" t="str">
            <v>QLD</v>
          </cell>
        </row>
        <row r="2414">
          <cell r="A2414">
            <v>4465</v>
          </cell>
          <cell r="B2414">
            <v>48</v>
          </cell>
          <cell r="C2414" t="str">
            <v>QLD</v>
          </cell>
        </row>
        <row r="2415">
          <cell r="A2415">
            <v>4467</v>
          </cell>
          <cell r="B2415">
            <v>48</v>
          </cell>
          <cell r="C2415" t="str">
            <v>QLD</v>
          </cell>
        </row>
        <row r="2416">
          <cell r="A2416">
            <v>4468</v>
          </cell>
          <cell r="B2416">
            <v>48</v>
          </cell>
          <cell r="C2416" t="str">
            <v>QLD</v>
          </cell>
        </row>
        <row r="2417">
          <cell r="A2417">
            <v>4470</v>
          </cell>
          <cell r="B2417">
            <v>48</v>
          </cell>
          <cell r="C2417" t="str">
            <v>QLD</v>
          </cell>
        </row>
        <row r="2418">
          <cell r="A2418">
            <v>4471</v>
          </cell>
          <cell r="B2418">
            <v>48</v>
          </cell>
          <cell r="C2418" t="str">
            <v>QLD</v>
          </cell>
        </row>
        <row r="2419">
          <cell r="A2419">
            <v>4472</v>
          </cell>
          <cell r="B2419">
            <v>45</v>
          </cell>
          <cell r="C2419" t="str">
            <v>QLD</v>
          </cell>
        </row>
        <row r="2420">
          <cell r="A2420">
            <v>4474</v>
          </cell>
          <cell r="B2420">
            <v>47</v>
          </cell>
          <cell r="C2420" t="str">
            <v>QLD</v>
          </cell>
        </row>
        <row r="2421">
          <cell r="A2421">
            <v>4475</v>
          </cell>
          <cell r="B2421">
            <v>48</v>
          </cell>
          <cell r="C2421" t="str">
            <v>QLD</v>
          </cell>
        </row>
        <row r="2422">
          <cell r="A2422">
            <v>4477</v>
          </cell>
          <cell r="B2422">
            <v>45</v>
          </cell>
          <cell r="C2422" t="str">
            <v>QLD</v>
          </cell>
        </row>
        <row r="2423">
          <cell r="A2423">
            <v>4478</v>
          </cell>
          <cell r="B2423">
            <v>45</v>
          </cell>
          <cell r="C2423" t="str">
            <v>QLD</v>
          </cell>
        </row>
        <row r="2424">
          <cell r="A2424">
            <v>4479</v>
          </cell>
          <cell r="B2424">
            <v>48</v>
          </cell>
          <cell r="C2424" t="str">
            <v>QLD</v>
          </cell>
        </row>
        <row r="2425">
          <cell r="A2425">
            <v>4480</v>
          </cell>
          <cell r="B2425">
            <v>47</v>
          </cell>
          <cell r="C2425" t="str">
            <v>QLD</v>
          </cell>
        </row>
        <row r="2426">
          <cell r="A2426">
            <v>4481</v>
          </cell>
          <cell r="B2426">
            <v>47</v>
          </cell>
          <cell r="C2426" t="str">
            <v>QLD</v>
          </cell>
        </row>
        <row r="2427">
          <cell r="A2427">
            <v>4482</v>
          </cell>
          <cell r="B2427">
            <v>47</v>
          </cell>
          <cell r="C2427" t="str">
            <v>QLD</v>
          </cell>
        </row>
        <row r="2428">
          <cell r="A2428">
            <v>4486</v>
          </cell>
          <cell r="B2428">
            <v>48</v>
          </cell>
          <cell r="C2428" t="str">
            <v>QLD</v>
          </cell>
        </row>
        <row r="2429">
          <cell r="A2429">
            <v>4487</v>
          </cell>
          <cell r="B2429">
            <v>48</v>
          </cell>
          <cell r="C2429" t="str">
            <v>QLD</v>
          </cell>
        </row>
        <row r="2430">
          <cell r="A2430">
            <v>4488</v>
          </cell>
          <cell r="B2430">
            <v>48</v>
          </cell>
          <cell r="C2430" t="str">
            <v>QLD</v>
          </cell>
        </row>
        <row r="2431">
          <cell r="A2431">
            <v>4489</v>
          </cell>
          <cell r="B2431">
            <v>48</v>
          </cell>
          <cell r="C2431" t="str">
            <v>QLD</v>
          </cell>
        </row>
        <row r="2432">
          <cell r="A2432">
            <v>4490</v>
          </cell>
          <cell r="B2432">
            <v>48</v>
          </cell>
          <cell r="C2432" t="str">
            <v>QLD</v>
          </cell>
        </row>
        <row r="2433">
          <cell r="A2433">
            <v>4491</v>
          </cell>
          <cell r="B2433">
            <v>48</v>
          </cell>
          <cell r="C2433" t="str">
            <v>QLD</v>
          </cell>
        </row>
        <row r="2434">
          <cell r="A2434">
            <v>4492</v>
          </cell>
          <cell r="B2434">
            <v>47</v>
          </cell>
          <cell r="C2434" t="str">
            <v>QLD</v>
          </cell>
        </row>
        <row r="2435">
          <cell r="A2435">
            <v>4493</v>
          </cell>
          <cell r="B2435">
            <v>48</v>
          </cell>
          <cell r="C2435" t="str">
            <v>QLD</v>
          </cell>
        </row>
        <row r="2436">
          <cell r="A2436">
            <v>4494</v>
          </cell>
          <cell r="B2436">
            <v>49</v>
          </cell>
          <cell r="C2436" t="str">
            <v>QLD</v>
          </cell>
        </row>
        <row r="2437">
          <cell r="A2437">
            <v>4496</v>
          </cell>
          <cell r="B2437">
            <v>49</v>
          </cell>
          <cell r="C2437" t="str">
            <v>QLD</v>
          </cell>
        </row>
        <row r="2438">
          <cell r="A2438">
            <v>4497</v>
          </cell>
          <cell r="B2438">
            <v>49</v>
          </cell>
          <cell r="C2438" t="str">
            <v>QLD</v>
          </cell>
        </row>
        <row r="2439">
          <cell r="A2439">
            <v>4498</v>
          </cell>
          <cell r="B2439">
            <v>49</v>
          </cell>
          <cell r="C2439" t="str">
            <v>QLD</v>
          </cell>
        </row>
        <row r="2440">
          <cell r="A2440">
            <v>4500</v>
          </cell>
          <cell r="B2440">
            <v>51</v>
          </cell>
          <cell r="C2440" t="str">
            <v>QLD</v>
          </cell>
        </row>
        <row r="2441">
          <cell r="A2441">
            <v>4501</v>
          </cell>
          <cell r="B2441">
            <v>51</v>
          </cell>
          <cell r="C2441" t="str">
            <v>QLD</v>
          </cell>
        </row>
        <row r="2442">
          <cell r="A2442">
            <v>4502</v>
          </cell>
          <cell r="B2442">
            <v>51</v>
          </cell>
          <cell r="C2442" t="str">
            <v>QLD</v>
          </cell>
        </row>
        <row r="2443">
          <cell r="A2443">
            <v>4503</v>
          </cell>
          <cell r="B2443">
            <v>51</v>
          </cell>
          <cell r="C2443" t="str">
            <v>QLD</v>
          </cell>
        </row>
        <row r="2444">
          <cell r="A2444">
            <v>4504</v>
          </cell>
          <cell r="B2444">
            <v>51</v>
          </cell>
          <cell r="C2444" t="str">
            <v>QLD</v>
          </cell>
        </row>
        <row r="2445">
          <cell r="A2445">
            <v>4505</v>
          </cell>
          <cell r="B2445">
            <v>51</v>
          </cell>
          <cell r="C2445" t="str">
            <v>QLD</v>
          </cell>
        </row>
        <row r="2446">
          <cell r="A2446">
            <v>4506</v>
          </cell>
          <cell r="B2446">
            <v>51</v>
          </cell>
          <cell r="C2446" t="str">
            <v>QLD</v>
          </cell>
        </row>
        <row r="2447">
          <cell r="A2447">
            <v>4507</v>
          </cell>
          <cell r="B2447">
            <v>51</v>
          </cell>
          <cell r="C2447" t="str">
            <v>QLD</v>
          </cell>
        </row>
        <row r="2448">
          <cell r="A2448">
            <v>4508</v>
          </cell>
          <cell r="B2448">
            <v>51</v>
          </cell>
          <cell r="C2448" t="str">
            <v>QLD</v>
          </cell>
        </row>
        <row r="2449">
          <cell r="A2449">
            <v>4509</v>
          </cell>
          <cell r="B2449">
            <v>51</v>
          </cell>
          <cell r="C2449" t="str">
            <v>QLD</v>
          </cell>
        </row>
        <row r="2450">
          <cell r="A2450">
            <v>4510</v>
          </cell>
          <cell r="B2450">
            <v>51</v>
          </cell>
          <cell r="C2450" t="str">
            <v>QLD</v>
          </cell>
        </row>
        <row r="2451">
          <cell r="A2451">
            <v>4511</v>
          </cell>
          <cell r="B2451">
            <v>51</v>
          </cell>
          <cell r="C2451" t="str">
            <v>QLD</v>
          </cell>
        </row>
        <row r="2452">
          <cell r="A2452">
            <v>4512</v>
          </cell>
          <cell r="B2452">
            <v>51</v>
          </cell>
          <cell r="C2452" t="str">
            <v>QLD</v>
          </cell>
        </row>
        <row r="2453">
          <cell r="A2453">
            <v>4514</v>
          </cell>
          <cell r="B2453">
            <v>51</v>
          </cell>
          <cell r="C2453" t="str">
            <v>QLD</v>
          </cell>
        </row>
        <row r="2454">
          <cell r="A2454">
            <v>4515</v>
          </cell>
          <cell r="B2454">
            <v>51</v>
          </cell>
          <cell r="C2454" t="str">
            <v>QLD</v>
          </cell>
        </row>
        <row r="2455">
          <cell r="A2455">
            <v>4516</v>
          </cell>
          <cell r="B2455">
            <v>51</v>
          </cell>
          <cell r="C2455" t="str">
            <v>QLD</v>
          </cell>
        </row>
        <row r="2456">
          <cell r="A2456">
            <v>4517</v>
          </cell>
          <cell r="B2456">
            <v>51</v>
          </cell>
          <cell r="C2456" t="str">
            <v>QLD</v>
          </cell>
        </row>
        <row r="2457">
          <cell r="A2457">
            <v>4518</v>
          </cell>
          <cell r="B2457">
            <v>51</v>
          </cell>
          <cell r="C2457" t="str">
            <v>QLD</v>
          </cell>
        </row>
        <row r="2458">
          <cell r="A2458">
            <v>4519</v>
          </cell>
          <cell r="B2458">
            <v>51</v>
          </cell>
          <cell r="C2458" t="str">
            <v>QLD</v>
          </cell>
        </row>
        <row r="2459">
          <cell r="A2459">
            <v>4520</v>
          </cell>
          <cell r="B2459">
            <v>51</v>
          </cell>
          <cell r="C2459" t="str">
            <v>QLD</v>
          </cell>
        </row>
        <row r="2460">
          <cell r="A2460">
            <v>4521</v>
          </cell>
          <cell r="B2460">
            <v>51</v>
          </cell>
          <cell r="C2460" t="str">
            <v>QLD</v>
          </cell>
        </row>
        <row r="2461">
          <cell r="A2461">
            <v>4550</v>
          </cell>
          <cell r="B2461">
            <v>51</v>
          </cell>
          <cell r="C2461" t="str">
            <v>QLD</v>
          </cell>
        </row>
        <row r="2462">
          <cell r="A2462">
            <v>4551</v>
          </cell>
          <cell r="B2462">
            <v>51</v>
          </cell>
          <cell r="C2462" t="str">
            <v>QLD</v>
          </cell>
        </row>
        <row r="2463">
          <cell r="A2463">
            <v>4552</v>
          </cell>
          <cell r="B2463">
            <v>51</v>
          </cell>
          <cell r="C2463" t="str">
            <v>QLD</v>
          </cell>
        </row>
        <row r="2464">
          <cell r="A2464">
            <v>4553</v>
          </cell>
          <cell r="B2464">
            <v>51</v>
          </cell>
          <cell r="C2464" t="str">
            <v>QLD</v>
          </cell>
        </row>
        <row r="2465">
          <cell r="A2465">
            <v>4554</v>
          </cell>
          <cell r="B2465">
            <v>51</v>
          </cell>
          <cell r="C2465" t="str">
            <v>QLD</v>
          </cell>
        </row>
        <row r="2466">
          <cell r="A2466">
            <v>4555</v>
          </cell>
          <cell r="B2466">
            <v>51</v>
          </cell>
          <cell r="C2466" t="str">
            <v>QLD</v>
          </cell>
        </row>
        <row r="2467">
          <cell r="A2467">
            <v>4556</v>
          </cell>
          <cell r="B2467">
            <v>51</v>
          </cell>
          <cell r="C2467" t="str">
            <v>QLD</v>
          </cell>
        </row>
        <row r="2468">
          <cell r="A2468">
            <v>4557</v>
          </cell>
          <cell r="B2468">
            <v>51</v>
          </cell>
          <cell r="C2468" t="str">
            <v>QLD</v>
          </cell>
        </row>
        <row r="2469">
          <cell r="A2469">
            <v>4558</v>
          </cell>
          <cell r="B2469">
            <v>51</v>
          </cell>
          <cell r="C2469" t="str">
            <v>QLD</v>
          </cell>
        </row>
        <row r="2470">
          <cell r="A2470">
            <v>4559</v>
          </cell>
          <cell r="B2470">
            <v>51</v>
          </cell>
          <cell r="C2470" t="str">
            <v>QLD</v>
          </cell>
        </row>
        <row r="2471">
          <cell r="A2471">
            <v>4560</v>
          </cell>
          <cell r="B2471">
            <v>51</v>
          </cell>
          <cell r="C2471" t="str">
            <v>QLD</v>
          </cell>
        </row>
        <row r="2472">
          <cell r="A2472">
            <v>4561</v>
          </cell>
          <cell r="B2472">
            <v>51</v>
          </cell>
          <cell r="C2472" t="str">
            <v>QLD</v>
          </cell>
        </row>
        <row r="2473">
          <cell r="A2473">
            <v>4562</v>
          </cell>
          <cell r="B2473">
            <v>51</v>
          </cell>
          <cell r="C2473" t="str">
            <v>QLD</v>
          </cell>
        </row>
        <row r="2474">
          <cell r="A2474">
            <v>4563</v>
          </cell>
          <cell r="B2474">
            <v>51</v>
          </cell>
          <cell r="C2474" t="str">
            <v>QLD</v>
          </cell>
        </row>
        <row r="2475">
          <cell r="A2475">
            <v>4564</v>
          </cell>
          <cell r="B2475">
            <v>51</v>
          </cell>
          <cell r="C2475" t="str">
            <v>QLD</v>
          </cell>
        </row>
        <row r="2476">
          <cell r="A2476">
            <v>4565</v>
          </cell>
          <cell r="B2476">
            <v>51</v>
          </cell>
          <cell r="C2476" t="str">
            <v>QLD</v>
          </cell>
        </row>
        <row r="2477">
          <cell r="A2477">
            <v>4566</v>
          </cell>
          <cell r="B2477">
            <v>51</v>
          </cell>
          <cell r="C2477" t="str">
            <v>QLD</v>
          </cell>
        </row>
        <row r="2478">
          <cell r="A2478">
            <v>4567</v>
          </cell>
          <cell r="B2478">
            <v>51</v>
          </cell>
          <cell r="C2478" t="str">
            <v>QLD</v>
          </cell>
        </row>
        <row r="2479">
          <cell r="A2479">
            <v>4568</v>
          </cell>
          <cell r="B2479">
            <v>51</v>
          </cell>
          <cell r="C2479" t="str">
            <v>QLD</v>
          </cell>
        </row>
        <row r="2480">
          <cell r="A2480">
            <v>4569</v>
          </cell>
          <cell r="B2480">
            <v>51</v>
          </cell>
          <cell r="C2480" t="str">
            <v>QLD</v>
          </cell>
        </row>
        <row r="2481">
          <cell r="A2481">
            <v>4570</v>
          </cell>
          <cell r="B2481">
            <v>50</v>
          </cell>
          <cell r="C2481" t="str">
            <v>QLD</v>
          </cell>
        </row>
        <row r="2482">
          <cell r="A2482">
            <v>4571</v>
          </cell>
          <cell r="B2482">
            <v>51</v>
          </cell>
          <cell r="C2482" t="str">
            <v>QLD</v>
          </cell>
        </row>
        <row r="2483">
          <cell r="A2483">
            <v>4572</v>
          </cell>
          <cell r="B2483">
            <v>51</v>
          </cell>
          <cell r="C2483" t="str">
            <v>QLD</v>
          </cell>
        </row>
        <row r="2484">
          <cell r="A2484">
            <v>4573</v>
          </cell>
          <cell r="B2484">
            <v>51</v>
          </cell>
          <cell r="C2484" t="str">
            <v>QLD</v>
          </cell>
        </row>
        <row r="2485">
          <cell r="A2485">
            <v>4574</v>
          </cell>
          <cell r="B2485">
            <v>51</v>
          </cell>
          <cell r="C2485" t="str">
            <v>QLD</v>
          </cell>
        </row>
        <row r="2486">
          <cell r="A2486">
            <v>4575</v>
          </cell>
          <cell r="B2486">
            <v>51</v>
          </cell>
          <cell r="C2486" t="str">
            <v>QLD</v>
          </cell>
        </row>
        <row r="2487">
          <cell r="A2487">
            <v>4580</v>
          </cell>
          <cell r="B2487">
            <v>50</v>
          </cell>
          <cell r="C2487" t="str">
            <v>QLD</v>
          </cell>
        </row>
        <row r="2488">
          <cell r="A2488">
            <v>4581</v>
          </cell>
          <cell r="B2488">
            <v>50</v>
          </cell>
          <cell r="C2488" t="str">
            <v>QLD</v>
          </cell>
        </row>
        <row r="2489">
          <cell r="A2489">
            <v>4600</v>
          </cell>
          <cell r="B2489">
            <v>50</v>
          </cell>
          <cell r="C2489" t="str">
            <v>QLD</v>
          </cell>
        </row>
        <row r="2490">
          <cell r="A2490">
            <v>4601</v>
          </cell>
          <cell r="B2490">
            <v>50</v>
          </cell>
          <cell r="C2490" t="str">
            <v>QLD</v>
          </cell>
        </row>
        <row r="2491">
          <cell r="A2491">
            <v>4605</v>
          </cell>
          <cell r="B2491">
            <v>50</v>
          </cell>
          <cell r="C2491" t="str">
            <v>QLD</v>
          </cell>
        </row>
        <row r="2492">
          <cell r="A2492">
            <v>4606</v>
          </cell>
          <cell r="B2492">
            <v>50</v>
          </cell>
          <cell r="C2492" t="str">
            <v>QLD</v>
          </cell>
        </row>
        <row r="2493">
          <cell r="A2493">
            <v>4608</v>
          </cell>
          <cell r="B2493">
            <v>50</v>
          </cell>
          <cell r="C2493" t="str">
            <v>QLD</v>
          </cell>
        </row>
        <row r="2494">
          <cell r="A2494">
            <v>4610</v>
          </cell>
          <cell r="B2494">
            <v>50</v>
          </cell>
          <cell r="C2494" t="str">
            <v>QLD</v>
          </cell>
        </row>
        <row r="2495">
          <cell r="A2495">
            <v>4611</v>
          </cell>
          <cell r="B2495">
            <v>50</v>
          </cell>
          <cell r="C2495" t="str">
            <v>QLD</v>
          </cell>
        </row>
        <row r="2496">
          <cell r="A2496">
            <v>4612</v>
          </cell>
          <cell r="B2496">
            <v>50</v>
          </cell>
          <cell r="C2496" t="str">
            <v>QLD</v>
          </cell>
        </row>
        <row r="2497">
          <cell r="A2497">
            <v>4613</v>
          </cell>
          <cell r="B2497">
            <v>50</v>
          </cell>
          <cell r="C2497" t="str">
            <v>QLD</v>
          </cell>
        </row>
        <row r="2498">
          <cell r="A2498">
            <v>4614</v>
          </cell>
          <cell r="B2498">
            <v>50</v>
          </cell>
          <cell r="C2498" t="str">
            <v>QLD</v>
          </cell>
        </row>
        <row r="2499">
          <cell r="A2499">
            <v>4615</v>
          </cell>
          <cell r="B2499">
            <v>50</v>
          </cell>
          <cell r="C2499" t="str">
            <v>QLD</v>
          </cell>
        </row>
        <row r="2500">
          <cell r="A2500">
            <v>4620</v>
          </cell>
          <cell r="B2500">
            <v>50</v>
          </cell>
          <cell r="C2500" t="str">
            <v>QLD</v>
          </cell>
        </row>
        <row r="2501">
          <cell r="A2501">
            <v>4621</v>
          </cell>
          <cell r="B2501">
            <v>50</v>
          </cell>
          <cell r="C2501" t="str">
            <v>QLD</v>
          </cell>
        </row>
        <row r="2502">
          <cell r="A2502">
            <v>4625</v>
          </cell>
          <cell r="B2502">
            <v>50</v>
          </cell>
          <cell r="C2502" t="str">
            <v>QLD</v>
          </cell>
        </row>
        <row r="2503">
          <cell r="A2503">
            <v>4626</v>
          </cell>
          <cell r="B2503">
            <v>50</v>
          </cell>
          <cell r="C2503" t="str">
            <v>QLD</v>
          </cell>
        </row>
        <row r="2504">
          <cell r="A2504">
            <v>4627</v>
          </cell>
          <cell r="B2504">
            <v>50</v>
          </cell>
          <cell r="C2504" t="str">
            <v>QLD</v>
          </cell>
        </row>
        <row r="2505">
          <cell r="A2505">
            <v>4630</v>
          </cell>
          <cell r="B2505">
            <v>50</v>
          </cell>
          <cell r="C2505" t="str">
            <v>QLD</v>
          </cell>
        </row>
        <row r="2506">
          <cell r="A2506">
            <v>4650</v>
          </cell>
          <cell r="B2506">
            <v>50</v>
          </cell>
          <cell r="C2506" t="str">
            <v>QLD</v>
          </cell>
        </row>
        <row r="2507">
          <cell r="A2507">
            <v>4655</v>
          </cell>
          <cell r="B2507">
            <v>50</v>
          </cell>
          <cell r="C2507" t="str">
            <v>QLD</v>
          </cell>
        </row>
        <row r="2508">
          <cell r="A2508">
            <v>4659</v>
          </cell>
          <cell r="B2508">
            <v>50</v>
          </cell>
          <cell r="C2508" t="str">
            <v>QLD</v>
          </cell>
        </row>
        <row r="2509">
          <cell r="A2509">
            <v>4660</v>
          </cell>
          <cell r="B2509">
            <v>50</v>
          </cell>
          <cell r="C2509" t="str">
            <v>QLD</v>
          </cell>
        </row>
        <row r="2510">
          <cell r="A2510">
            <v>4662</v>
          </cell>
          <cell r="B2510">
            <v>50</v>
          </cell>
          <cell r="C2510" t="str">
            <v>QLD</v>
          </cell>
        </row>
        <row r="2511">
          <cell r="A2511">
            <v>4670</v>
          </cell>
          <cell r="B2511">
            <v>50</v>
          </cell>
          <cell r="C2511" t="str">
            <v>QLD</v>
          </cell>
        </row>
        <row r="2512">
          <cell r="A2512">
            <v>4671</v>
          </cell>
          <cell r="B2512">
            <v>50</v>
          </cell>
          <cell r="C2512" t="str">
            <v>QLD</v>
          </cell>
        </row>
        <row r="2513">
          <cell r="A2513">
            <v>4673</v>
          </cell>
          <cell r="B2513">
            <v>50</v>
          </cell>
          <cell r="C2513" t="str">
            <v>QLD</v>
          </cell>
        </row>
        <row r="2514">
          <cell r="A2514">
            <v>4674</v>
          </cell>
          <cell r="B2514">
            <v>50</v>
          </cell>
          <cell r="C2514" t="str">
            <v>QLD</v>
          </cell>
        </row>
        <row r="2515">
          <cell r="A2515">
            <v>4676</v>
          </cell>
          <cell r="B2515">
            <v>50</v>
          </cell>
          <cell r="C2515" t="str">
            <v>QLD</v>
          </cell>
        </row>
        <row r="2516">
          <cell r="A2516">
            <v>4677</v>
          </cell>
          <cell r="B2516">
            <v>43</v>
          </cell>
          <cell r="C2516" t="str">
            <v>QLD</v>
          </cell>
        </row>
        <row r="2517">
          <cell r="A2517">
            <v>4678</v>
          </cell>
          <cell r="B2517">
            <v>43</v>
          </cell>
          <cell r="C2517" t="str">
            <v>QLD</v>
          </cell>
        </row>
        <row r="2518">
          <cell r="A2518">
            <v>4680</v>
          </cell>
          <cell r="B2518">
            <v>43</v>
          </cell>
          <cell r="C2518" t="str">
            <v>QLD</v>
          </cell>
        </row>
        <row r="2519">
          <cell r="A2519">
            <v>4694</v>
          </cell>
          <cell r="B2519">
            <v>43</v>
          </cell>
          <cell r="C2519" t="str">
            <v>QLD</v>
          </cell>
        </row>
        <row r="2520">
          <cell r="A2520">
            <v>4695</v>
          </cell>
          <cell r="B2520">
            <v>43</v>
          </cell>
          <cell r="C2520" t="str">
            <v>QLD</v>
          </cell>
        </row>
        <row r="2521">
          <cell r="A2521">
            <v>4697</v>
          </cell>
          <cell r="B2521">
            <v>43</v>
          </cell>
          <cell r="C2521" t="str">
            <v>QLD</v>
          </cell>
        </row>
        <row r="2522">
          <cell r="A2522">
            <v>4699</v>
          </cell>
          <cell r="B2522">
            <v>43</v>
          </cell>
          <cell r="C2522" t="str">
            <v>QLD</v>
          </cell>
        </row>
        <row r="2523">
          <cell r="A2523">
            <v>4700</v>
          </cell>
          <cell r="B2523">
            <v>43</v>
          </cell>
          <cell r="C2523" t="str">
            <v>QLD</v>
          </cell>
        </row>
        <row r="2524">
          <cell r="A2524">
            <v>4701</v>
          </cell>
          <cell r="B2524">
            <v>43</v>
          </cell>
          <cell r="C2524" t="str">
            <v>QLD</v>
          </cell>
        </row>
        <row r="2525">
          <cell r="A2525">
            <v>4702</v>
          </cell>
          <cell r="B2525">
            <v>43</v>
          </cell>
          <cell r="C2525" t="str">
            <v>QLD</v>
          </cell>
        </row>
        <row r="2526">
          <cell r="A2526">
            <v>4703</v>
          </cell>
          <cell r="B2526">
            <v>43</v>
          </cell>
          <cell r="C2526" t="str">
            <v>QLD</v>
          </cell>
        </row>
        <row r="2527">
          <cell r="A2527">
            <v>4704</v>
          </cell>
          <cell r="B2527">
            <v>43</v>
          </cell>
          <cell r="C2527" t="str">
            <v>QLD</v>
          </cell>
        </row>
        <row r="2528">
          <cell r="A2528">
            <v>4705</v>
          </cell>
          <cell r="B2528">
            <v>43</v>
          </cell>
          <cell r="C2528" t="str">
            <v>QLD</v>
          </cell>
        </row>
        <row r="2529">
          <cell r="A2529">
            <v>4706</v>
          </cell>
          <cell r="B2529">
            <v>43</v>
          </cell>
          <cell r="C2529" t="str">
            <v>QLD</v>
          </cell>
        </row>
        <row r="2530">
          <cell r="A2530">
            <v>4707</v>
          </cell>
          <cell r="B2530">
            <v>43</v>
          </cell>
          <cell r="C2530" t="str">
            <v>QLD</v>
          </cell>
        </row>
        <row r="2531">
          <cell r="A2531">
            <v>4709</v>
          </cell>
          <cell r="B2531">
            <v>43</v>
          </cell>
          <cell r="C2531" t="str">
            <v>QLD</v>
          </cell>
        </row>
        <row r="2532">
          <cell r="A2532">
            <v>4714</v>
          </cell>
          <cell r="B2532">
            <v>43</v>
          </cell>
          <cell r="C2532" t="str">
            <v>QLD</v>
          </cell>
        </row>
        <row r="2533">
          <cell r="A2533">
            <v>4715</v>
          </cell>
          <cell r="B2533">
            <v>43</v>
          </cell>
          <cell r="C2533" t="str">
            <v>QLD</v>
          </cell>
        </row>
        <row r="2534">
          <cell r="A2534">
            <v>4716</v>
          </cell>
          <cell r="B2534">
            <v>43</v>
          </cell>
          <cell r="C2534" t="str">
            <v>QLD</v>
          </cell>
        </row>
        <row r="2535">
          <cell r="A2535">
            <v>4717</v>
          </cell>
          <cell r="B2535">
            <v>44</v>
          </cell>
          <cell r="C2535" t="str">
            <v>QLD</v>
          </cell>
        </row>
        <row r="2536">
          <cell r="A2536">
            <v>4718</v>
          </cell>
          <cell r="B2536">
            <v>43</v>
          </cell>
          <cell r="C2536" t="str">
            <v>QLD</v>
          </cell>
        </row>
        <row r="2537">
          <cell r="A2537">
            <v>4719</v>
          </cell>
          <cell r="B2537">
            <v>43</v>
          </cell>
          <cell r="C2537" t="str">
            <v>QLD</v>
          </cell>
        </row>
        <row r="2538">
          <cell r="A2538">
            <v>4720</v>
          </cell>
          <cell r="B2538">
            <v>44</v>
          </cell>
          <cell r="C2538" t="str">
            <v>QLD</v>
          </cell>
        </row>
        <row r="2539">
          <cell r="A2539">
            <v>4721</v>
          </cell>
          <cell r="B2539">
            <v>44</v>
          </cell>
          <cell r="C2539" t="str">
            <v>QLD</v>
          </cell>
        </row>
        <row r="2540">
          <cell r="A2540">
            <v>4722</v>
          </cell>
          <cell r="B2540">
            <v>44</v>
          </cell>
          <cell r="C2540" t="str">
            <v>QLD</v>
          </cell>
        </row>
        <row r="2541">
          <cell r="A2541">
            <v>4724</v>
          </cell>
          <cell r="B2541">
            <v>45</v>
          </cell>
          <cell r="C2541" t="str">
            <v>QLD</v>
          </cell>
        </row>
        <row r="2542">
          <cell r="A2542">
            <v>4725</v>
          </cell>
          <cell r="B2542">
            <v>45</v>
          </cell>
          <cell r="C2542" t="str">
            <v>QLD</v>
          </cell>
        </row>
        <row r="2543">
          <cell r="A2543">
            <v>4726</v>
          </cell>
          <cell r="B2543">
            <v>45</v>
          </cell>
          <cell r="C2543" t="str">
            <v>QLD</v>
          </cell>
        </row>
        <row r="2544">
          <cell r="A2544">
            <v>4727</v>
          </cell>
          <cell r="B2544">
            <v>45</v>
          </cell>
          <cell r="C2544" t="str">
            <v>QLD</v>
          </cell>
        </row>
        <row r="2545">
          <cell r="A2545">
            <v>4730</v>
          </cell>
          <cell r="B2545">
            <v>45</v>
          </cell>
          <cell r="C2545" t="str">
            <v>QLD</v>
          </cell>
        </row>
        <row r="2546">
          <cell r="A2546">
            <v>4731</v>
          </cell>
          <cell r="B2546">
            <v>45</v>
          </cell>
          <cell r="C2546" t="str">
            <v>QLD</v>
          </cell>
        </row>
        <row r="2547">
          <cell r="A2547">
            <v>4732</v>
          </cell>
          <cell r="B2547">
            <v>45</v>
          </cell>
          <cell r="C2547" t="str">
            <v>QLD</v>
          </cell>
        </row>
        <row r="2548">
          <cell r="A2548">
            <v>4733</v>
          </cell>
          <cell r="B2548">
            <v>45</v>
          </cell>
          <cell r="C2548" t="str">
            <v>QLD</v>
          </cell>
        </row>
        <row r="2549">
          <cell r="A2549">
            <v>4735</v>
          </cell>
          <cell r="B2549">
            <v>45</v>
          </cell>
          <cell r="C2549" t="str">
            <v>QLD</v>
          </cell>
        </row>
        <row r="2550">
          <cell r="A2550">
            <v>4736</v>
          </cell>
          <cell r="B2550">
            <v>47</v>
          </cell>
          <cell r="C2550" t="str">
            <v>QLD</v>
          </cell>
        </row>
        <row r="2551">
          <cell r="A2551">
            <v>4737</v>
          </cell>
          <cell r="B2551">
            <v>42</v>
          </cell>
          <cell r="C2551" t="str">
            <v>QLD</v>
          </cell>
        </row>
        <row r="2552">
          <cell r="A2552">
            <v>4738</v>
          </cell>
          <cell r="B2552">
            <v>42</v>
          </cell>
          <cell r="C2552" t="str">
            <v>QLD</v>
          </cell>
        </row>
        <row r="2553">
          <cell r="A2553">
            <v>4739</v>
          </cell>
          <cell r="B2553">
            <v>42</v>
          </cell>
          <cell r="C2553" t="str">
            <v>QLD</v>
          </cell>
        </row>
        <row r="2554">
          <cell r="A2554">
            <v>4740</v>
          </cell>
          <cell r="B2554">
            <v>42</v>
          </cell>
          <cell r="C2554" t="str">
            <v>QLD</v>
          </cell>
        </row>
        <row r="2555">
          <cell r="A2555">
            <v>4741</v>
          </cell>
          <cell r="B2555">
            <v>42</v>
          </cell>
          <cell r="C2555" t="str">
            <v>QLD</v>
          </cell>
        </row>
        <row r="2556">
          <cell r="A2556">
            <v>4742</v>
          </cell>
          <cell r="B2556">
            <v>42</v>
          </cell>
          <cell r="C2556" t="str">
            <v>QLD</v>
          </cell>
        </row>
        <row r="2557">
          <cell r="A2557">
            <v>4743</v>
          </cell>
          <cell r="B2557">
            <v>42</v>
          </cell>
          <cell r="C2557" t="str">
            <v>QLD</v>
          </cell>
        </row>
        <row r="2558">
          <cell r="A2558">
            <v>4744</v>
          </cell>
          <cell r="B2558">
            <v>44</v>
          </cell>
          <cell r="C2558" t="str">
            <v>QLD</v>
          </cell>
        </row>
        <row r="2559">
          <cell r="A2559">
            <v>4745</v>
          </cell>
          <cell r="B2559">
            <v>44</v>
          </cell>
          <cell r="C2559" t="str">
            <v>QLD</v>
          </cell>
        </row>
        <row r="2560">
          <cell r="A2560">
            <v>4746</v>
          </cell>
          <cell r="B2560">
            <v>44</v>
          </cell>
          <cell r="C2560" t="str">
            <v>QLD</v>
          </cell>
        </row>
        <row r="2561">
          <cell r="A2561">
            <v>4750</v>
          </cell>
          <cell r="B2561">
            <v>44</v>
          </cell>
          <cell r="C2561" t="str">
            <v>QLD</v>
          </cell>
        </row>
        <row r="2562">
          <cell r="A2562">
            <v>4751</v>
          </cell>
          <cell r="B2562">
            <v>42</v>
          </cell>
          <cell r="C2562" t="str">
            <v>QLD</v>
          </cell>
        </row>
        <row r="2563">
          <cell r="A2563">
            <v>4753</v>
          </cell>
          <cell r="B2563">
            <v>42</v>
          </cell>
          <cell r="C2563" t="str">
            <v>QLD</v>
          </cell>
        </row>
        <row r="2564">
          <cell r="A2564">
            <v>4754</v>
          </cell>
          <cell r="B2564">
            <v>42</v>
          </cell>
          <cell r="C2564" t="str">
            <v>QLD</v>
          </cell>
        </row>
        <row r="2565">
          <cell r="A2565">
            <v>4756</v>
          </cell>
          <cell r="B2565">
            <v>42</v>
          </cell>
          <cell r="C2565" t="str">
            <v>QLD</v>
          </cell>
        </row>
        <row r="2566">
          <cell r="A2566">
            <v>4757</v>
          </cell>
          <cell r="B2566">
            <v>42</v>
          </cell>
          <cell r="C2566" t="str">
            <v>QLD</v>
          </cell>
        </row>
        <row r="2567">
          <cell r="A2567">
            <v>4798</v>
          </cell>
          <cell r="B2567">
            <v>42</v>
          </cell>
          <cell r="C2567" t="str">
            <v>QLD</v>
          </cell>
        </row>
        <row r="2568">
          <cell r="A2568">
            <v>4799</v>
          </cell>
          <cell r="B2568">
            <v>42</v>
          </cell>
          <cell r="C2568" t="str">
            <v>QLD</v>
          </cell>
        </row>
        <row r="2569">
          <cell r="A2569">
            <v>4800</v>
          </cell>
          <cell r="B2569">
            <v>42</v>
          </cell>
          <cell r="C2569" t="str">
            <v>QLD</v>
          </cell>
        </row>
        <row r="2570">
          <cell r="A2570">
            <v>4801</v>
          </cell>
          <cell r="B2570">
            <v>42</v>
          </cell>
          <cell r="C2570" t="str">
            <v>QLD</v>
          </cell>
        </row>
        <row r="2571">
          <cell r="A2571">
            <v>4802</v>
          </cell>
          <cell r="B2571">
            <v>42</v>
          </cell>
          <cell r="C2571" t="str">
            <v>QLD</v>
          </cell>
        </row>
        <row r="2572">
          <cell r="A2572">
            <v>4803</v>
          </cell>
          <cell r="B2572">
            <v>42</v>
          </cell>
          <cell r="C2572" t="str">
            <v>QLD</v>
          </cell>
        </row>
        <row r="2573">
          <cell r="A2573">
            <v>4804</v>
          </cell>
          <cell r="B2573">
            <v>42</v>
          </cell>
          <cell r="C2573" t="str">
            <v>QLD</v>
          </cell>
        </row>
        <row r="2574">
          <cell r="A2574">
            <v>4805</v>
          </cell>
          <cell r="B2574">
            <v>42</v>
          </cell>
          <cell r="C2574" t="str">
            <v>QLD</v>
          </cell>
        </row>
        <row r="2575">
          <cell r="A2575">
            <v>4806</v>
          </cell>
          <cell r="B2575">
            <v>41</v>
          </cell>
          <cell r="C2575" t="str">
            <v>QLD</v>
          </cell>
        </row>
        <row r="2576">
          <cell r="A2576">
            <v>4807</v>
          </cell>
          <cell r="B2576">
            <v>41</v>
          </cell>
          <cell r="C2576" t="str">
            <v>QLD</v>
          </cell>
        </row>
        <row r="2577">
          <cell r="A2577">
            <v>4808</v>
          </cell>
          <cell r="B2577">
            <v>41</v>
          </cell>
          <cell r="C2577" t="str">
            <v>QLD</v>
          </cell>
        </row>
        <row r="2578">
          <cell r="A2578">
            <v>4809</v>
          </cell>
          <cell r="B2578">
            <v>41</v>
          </cell>
          <cell r="C2578" t="str">
            <v>QLD</v>
          </cell>
        </row>
        <row r="2579">
          <cell r="A2579">
            <v>4810</v>
          </cell>
          <cell r="B2579">
            <v>41</v>
          </cell>
          <cell r="C2579" t="str">
            <v>QLD</v>
          </cell>
        </row>
        <row r="2580">
          <cell r="A2580">
            <v>4811</v>
          </cell>
          <cell r="B2580">
            <v>41</v>
          </cell>
          <cell r="C2580" t="str">
            <v>QLD</v>
          </cell>
        </row>
        <row r="2581">
          <cell r="A2581">
            <v>4812</v>
          </cell>
          <cell r="B2581">
            <v>41</v>
          </cell>
          <cell r="C2581" t="str">
            <v>QLD</v>
          </cell>
        </row>
        <row r="2582">
          <cell r="A2582">
            <v>4813</v>
          </cell>
          <cell r="B2582">
            <v>41</v>
          </cell>
          <cell r="C2582" t="str">
            <v>QLD</v>
          </cell>
        </row>
        <row r="2583">
          <cell r="A2583">
            <v>4814</v>
          </cell>
          <cell r="B2583">
            <v>41</v>
          </cell>
          <cell r="C2583" t="str">
            <v>QLD</v>
          </cell>
        </row>
        <row r="2584">
          <cell r="A2584">
            <v>4815</v>
          </cell>
          <cell r="B2584">
            <v>41</v>
          </cell>
          <cell r="C2584" t="str">
            <v>QLD</v>
          </cell>
        </row>
        <row r="2585">
          <cell r="A2585">
            <v>4816</v>
          </cell>
          <cell r="B2585">
            <v>41</v>
          </cell>
          <cell r="C2585" t="str">
            <v>QLD</v>
          </cell>
        </row>
        <row r="2586">
          <cell r="A2586">
            <v>4817</v>
          </cell>
          <cell r="B2586">
            <v>41</v>
          </cell>
          <cell r="C2586" t="str">
            <v>QLD</v>
          </cell>
        </row>
        <row r="2587">
          <cell r="A2587">
            <v>4818</v>
          </cell>
          <cell r="B2587">
            <v>41</v>
          </cell>
          <cell r="C2587" t="str">
            <v>QLD</v>
          </cell>
        </row>
        <row r="2588">
          <cell r="A2588">
            <v>4819</v>
          </cell>
          <cell r="B2588">
            <v>41</v>
          </cell>
          <cell r="C2588" t="str">
            <v>QLD</v>
          </cell>
        </row>
        <row r="2589">
          <cell r="A2589">
            <v>4820</v>
          </cell>
          <cell r="B2589">
            <v>38</v>
          </cell>
          <cell r="C2589" t="str">
            <v>QLD</v>
          </cell>
        </row>
        <row r="2590">
          <cell r="A2590">
            <v>4821</v>
          </cell>
          <cell r="B2590">
            <v>38</v>
          </cell>
          <cell r="C2590" t="str">
            <v>QLD</v>
          </cell>
        </row>
        <row r="2591">
          <cell r="A2591">
            <v>4822</v>
          </cell>
          <cell r="B2591">
            <v>38</v>
          </cell>
          <cell r="C2591" t="str">
            <v>QLD</v>
          </cell>
        </row>
        <row r="2592">
          <cell r="A2592">
            <v>4823</v>
          </cell>
          <cell r="B2592">
            <v>46</v>
          </cell>
          <cell r="C2592" t="str">
            <v>QLD</v>
          </cell>
        </row>
        <row r="2593">
          <cell r="A2593">
            <v>4824</v>
          </cell>
          <cell r="B2593">
            <v>46</v>
          </cell>
          <cell r="C2593" t="str">
            <v>QLD</v>
          </cell>
        </row>
        <row r="2594">
          <cell r="A2594">
            <v>4825</v>
          </cell>
          <cell r="B2594">
            <v>46</v>
          </cell>
          <cell r="C2594" t="str">
            <v>QLD</v>
          </cell>
        </row>
        <row r="2595">
          <cell r="A2595">
            <v>4828</v>
          </cell>
          <cell r="B2595">
            <v>46</v>
          </cell>
          <cell r="C2595" t="str">
            <v>QLD</v>
          </cell>
        </row>
        <row r="2596">
          <cell r="A2596">
            <v>4829</v>
          </cell>
          <cell r="B2596">
            <v>47</v>
          </cell>
          <cell r="C2596" t="str">
            <v>QLD</v>
          </cell>
        </row>
        <row r="2597">
          <cell r="A2597">
            <v>4830</v>
          </cell>
          <cell r="B2597">
            <v>46</v>
          </cell>
          <cell r="C2597" t="str">
            <v>QLD</v>
          </cell>
        </row>
        <row r="2598">
          <cell r="A2598">
            <v>4849</v>
          </cell>
          <cell r="B2598">
            <v>39</v>
          </cell>
          <cell r="C2598" t="str">
            <v>QLD</v>
          </cell>
        </row>
        <row r="2599">
          <cell r="A2599">
            <v>4850</v>
          </cell>
          <cell r="B2599">
            <v>39</v>
          </cell>
          <cell r="C2599" t="str">
            <v>QLD</v>
          </cell>
        </row>
        <row r="2600">
          <cell r="A2600">
            <v>4852</v>
          </cell>
          <cell r="B2600">
            <v>39</v>
          </cell>
          <cell r="C2600" t="str">
            <v>QLD</v>
          </cell>
        </row>
        <row r="2601">
          <cell r="A2601">
            <v>4854</v>
          </cell>
          <cell r="B2601">
            <v>39</v>
          </cell>
          <cell r="C2601" t="str">
            <v>QLD</v>
          </cell>
        </row>
        <row r="2602">
          <cell r="A2602">
            <v>4855</v>
          </cell>
          <cell r="B2602">
            <v>39</v>
          </cell>
          <cell r="C2602" t="str">
            <v>QLD</v>
          </cell>
        </row>
        <row r="2603">
          <cell r="A2603">
            <v>4856</v>
          </cell>
          <cell r="B2603">
            <v>39</v>
          </cell>
          <cell r="C2603" t="str">
            <v>QLD</v>
          </cell>
        </row>
        <row r="2604">
          <cell r="A2604">
            <v>4857</v>
          </cell>
          <cell r="B2604">
            <v>39</v>
          </cell>
          <cell r="C2604" t="str">
            <v>QLD</v>
          </cell>
        </row>
        <row r="2605">
          <cell r="A2605">
            <v>4858</v>
          </cell>
          <cell r="B2605">
            <v>39</v>
          </cell>
          <cell r="C2605" t="str">
            <v>QLD</v>
          </cell>
        </row>
        <row r="2606">
          <cell r="A2606">
            <v>4859</v>
          </cell>
          <cell r="B2606">
            <v>39</v>
          </cell>
          <cell r="C2606" t="str">
            <v>QLD</v>
          </cell>
        </row>
        <row r="2607">
          <cell r="A2607">
            <v>4860</v>
          </cell>
          <cell r="B2607">
            <v>39</v>
          </cell>
          <cell r="C2607" t="str">
            <v>QLD</v>
          </cell>
        </row>
        <row r="2608">
          <cell r="A2608">
            <v>4861</v>
          </cell>
          <cell r="B2608">
            <v>39</v>
          </cell>
          <cell r="C2608" t="str">
            <v>QLD</v>
          </cell>
        </row>
        <row r="2609">
          <cell r="A2609">
            <v>4865</v>
          </cell>
          <cell r="B2609">
            <v>39</v>
          </cell>
          <cell r="C2609" t="str">
            <v>QLD</v>
          </cell>
        </row>
        <row r="2610">
          <cell r="A2610">
            <v>4868</v>
          </cell>
          <cell r="B2610">
            <v>39</v>
          </cell>
          <cell r="C2610" t="str">
            <v>QLD</v>
          </cell>
        </row>
        <row r="2611">
          <cell r="A2611">
            <v>4869</v>
          </cell>
          <cell r="B2611">
            <v>39</v>
          </cell>
          <cell r="C2611" t="str">
            <v>QLD</v>
          </cell>
        </row>
        <row r="2612">
          <cell r="A2612">
            <v>4870</v>
          </cell>
          <cell r="B2612">
            <v>39</v>
          </cell>
          <cell r="C2612" t="str">
            <v>QLD</v>
          </cell>
        </row>
        <row r="2613">
          <cell r="A2613">
            <v>4871</v>
          </cell>
          <cell r="B2613">
            <v>39</v>
          </cell>
          <cell r="C2613" t="str">
            <v>QLD</v>
          </cell>
        </row>
        <row r="2614">
          <cell r="A2614">
            <v>4872</v>
          </cell>
          <cell r="B2614">
            <v>39</v>
          </cell>
          <cell r="C2614" t="str">
            <v>QLD</v>
          </cell>
        </row>
        <row r="2615">
          <cell r="A2615">
            <v>4873</v>
          </cell>
          <cell r="B2615">
            <v>39</v>
          </cell>
          <cell r="C2615" t="str">
            <v>QLD</v>
          </cell>
        </row>
        <row r="2616">
          <cell r="A2616">
            <v>4874</v>
          </cell>
          <cell r="B2616">
            <v>36</v>
          </cell>
          <cell r="C2616" t="str">
            <v>QLD</v>
          </cell>
        </row>
        <row r="2617">
          <cell r="A2617">
            <v>4875</v>
          </cell>
          <cell r="B2617">
            <v>36</v>
          </cell>
          <cell r="C2617" t="str">
            <v>QLD</v>
          </cell>
        </row>
        <row r="2618">
          <cell r="A2618">
            <v>4876</v>
          </cell>
          <cell r="B2618">
            <v>36</v>
          </cell>
          <cell r="C2618" t="str">
            <v>QLD</v>
          </cell>
        </row>
        <row r="2619">
          <cell r="A2619">
            <v>4878</v>
          </cell>
          <cell r="B2619">
            <v>39</v>
          </cell>
          <cell r="C2619" t="str">
            <v>QLD</v>
          </cell>
        </row>
        <row r="2620">
          <cell r="A2620">
            <v>4879</v>
          </cell>
          <cell r="B2620">
            <v>39</v>
          </cell>
          <cell r="C2620" t="str">
            <v>QLD</v>
          </cell>
        </row>
        <row r="2621">
          <cell r="A2621">
            <v>4880</v>
          </cell>
          <cell r="B2621">
            <v>39</v>
          </cell>
          <cell r="C2621" t="str">
            <v>QLD</v>
          </cell>
        </row>
        <row r="2622">
          <cell r="A2622">
            <v>4882</v>
          </cell>
          <cell r="B2622">
            <v>39</v>
          </cell>
          <cell r="C2622" t="str">
            <v>QLD</v>
          </cell>
        </row>
        <row r="2623">
          <cell r="A2623">
            <v>4883</v>
          </cell>
          <cell r="B2623">
            <v>39</v>
          </cell>
          <cell r="C2623" t="str">
            <v>QLD</v>
          </cell>
        </row>
        <row r="2624">
          <cell r="A2624">
            <v>4885</v>
          </cell>
          <cell r="B2624">
            <v>39</v>
          </cell>
          <cell r="C2624" t="str">
            <v>QLD</v>
          </cell>
        </row>
        <row r="2625">
          <cell r="A2625">
            <v>4886</v>
          </cell>
          <cell r="B2625">
            <v>39</v>
          </cell>
          <cell r="C2625" t="str">
            <v>QLD</v>
          </cell>
        </row>
        <row r="2626">
          <cell r="A2626">
            <v>4890</v>
          </cell>
          <cell r="B2626">
            <v>39</v>
          </cell>
          <cell r="C2626" t="str">
            <v>QLD</v>
          </cell>
        </row>
        <row r="2627">
          <cell r="A2627">
            <v>4891</v>
          </cell>
          <cell r="B2627">
            <v>39</v>
          </cell>
          <cell r="C2627" t="str">
            <v>QLD</v>
          </cell>
        </row>
        <row r="2628">
          <cell r="A2628">
            <v>5000</v>
          </cell>
          <cell r="B2628">
            <v>33</v>
          </cell>
          <cell r="C2628" t="str">
            <v>SA</v>
          </cell>
        </row>
        <row r="2629">
          <cell r="A2629">
            <v>5001</v>
          </cell>
          <cell r="B2629">
            <v>33</v>
          </cell>
          <cell r="C2629" t="str">
            <v>SA</v>
          </cell>
        </row>
        <row r="2630">
          <cell r="A2630">
            <v>5005</v>
          </cell>
          <cell r="B2630">
            <v>33</v>
          </cell>
          <cell r="C2630" t="str">
            <v>SA</v>
          </cell>
        </row>
        <row r="2631">
          <cell r="A2631">
            <v>5006</v>
          </cell>
          <cell r="B2631">
            <v>33</v>
          </cell>
          <cell r="C2631" t="str">
            <v>SA</v>
          </cell>
        </row>
        <row r="2632">
          <cell r="A2632">
            <v>5007</v>
          </cell>
          <cell r="B2632">
            <v>33</v>
          </cell>
          <cell r="C2632" t="str">
            <v>SA</v>
          </cell>
        </row>
        <row r="2633">
          <cell r="A2633">
            <v>5008</v>
          </cell>
          <cell r="B2633">
            <v>33</v>
          </cell>
          <cell r="C2633" t="str">
            <v>SA</v>
          </cell>
        </row>
        <row r="2634">
          <cell r="A2634">
            <v>5009</v>
          </cell>
          <cell r="B2634">
            <v>33</v>
          </cell>
          <cell r="C2634" t="str">
            <v>SA</v>
          </cell>
        </row>
        <row r="2635">
          <cell r="A2635">
            <v>5010</v>
          </cell>
          <cell r="B2635">
            <v>33</v>
          </cell>
          <cell r="C2635" t="str">
            <v>SA</v>
          </cell>
        </row>
        <row r="2636">
          <cell r="A2636">
            <v>5011</v>
          </cell>
          <cell r="B2636">
            <v>33</v>
          </cell>
          <cell r="C2636" t="str">
            <v>SA</v>
          </cell>
        </row>
        <row r="2637">
          <cell r="A2637">
            <v>5012</v>
          </cell>
          <cell r="B2637">
            <v>33</v>
          </cell>
          <cell r="C2637" t="str">
            <v>SA</v>
          </cell>
        </row>
        <row r="2638">
          <cell r="A2638">
            <v>5013</v>
          </cell>
          <cell r="B2638">
            <v>33</v>
          </cell>
          <cell r="C2638" t="str">
            <v>SA</v>
          </cell>
        </row>
        <row r="2639">
          <cell r="A2639">
            <v>5014</v>
          </cell>
          <cell r="B2639">
            <v>33</v>
          </cell>
          <cell r="C2639" t="str">
            <v>SA</v>
          </cell>
        </row>
        <row r="2640">
          <cell r="A2640">
            <v>5015</v>
          </cell>
          <cell r="B2640">
            <v>33</v>
          </cell>
          <cell r="C2640" t="str">
            <v>SA</v>
          </cell>
        </row>
        <row r="2641">
          <cell r="A2641">
            <v>5016</v>
          </cell>
          <cell r="B2641">
            <v>33</v>
          </cell>
          <cell r="C2641" t="str">
            <v>SA</v>
          </cell>
        </row>
        <row r="2642">
          <cell r="A2642">
            <v>5017</v>
          </cell>
          <cell r="B2642">
            <v>33</v>
          </cell>
          <cell r="C2642" t="str">
            <v>SA</v>
          </cell>
        </row>
        <row r="2643">
          <cell r="A2643">
            <v>5018</v>
          </cell>
          <cell r="B2643">
            <v>33</v>
          </cell>
          <cell r="C2643" t="str">
            <v>SA</v>
          </cell>
        </row>
        <row r="2644">
          <cell r="A2644">
            <v>5019</v>
          </cell>
          <cell r="B2644">
            <v>33</v>
          </cell>
          <cell r="C2644" t="str">
            <v>SA</v>
          </cell>
        </row>
        <row r="2645">
          <cell r="A2645">
            <v>5020</v>
          </cell>
          <cell r="B2645">
            <v>33</v>
          </cell>
          <cell r="C2645" t="str">
            <v>SA</v>
          </cell>
        </row>
        <row r="2646">
          <cell r="A2646">
            <v>5021</v>
          </cell>
          <cell r="B2646">
            <v>33</v>
          </cell>
          <cell r="C2646" t="str">
            <v>SA</v>
          </cell>
        </row>
        <row r="2647">
          <cell r="A2647">
            <v>5022</v>
          </cell>
          <cell r="B2647">
            <v>33</v>
          </cell>
          <cell r="C2647" t="str">
            <v>SA</v>
          </cell>
        </row>
        <row r="2648">
          <cell r="A2648">
            <v>5023</v>
          </cell>
          <cell r="B2648">
            <v>33</v>
          </cell>
          <cell r="C2648" t="str">
            <v>SA</v>
          </cell>
        </row>
        <row r="2649">
          <cell r="A2649">
            <v>5024</v>
          </cell>
          <cell r="B2649">
            <v>33</v>
          </cell>
          <cell r="C2649" t="str">
            <v>SA</v>
          </cell>
        </row>
        <row r="2650">
          <cell r="A2650">
            <v>5025</v>
          </cell>
          <cell r="B2650">
            <v>33</v>
          </cell>
          <cell r="C2650" t="str">
            <v>SA</v>
          </cell>
        </row>
        <row r="2651">
          <cell r="A2651">
            <v>5031</v>
          </cell>
          <cell r="B2651">
            <v>33</v>
          </cell>
          <cell r="C2651" t="str">
            <v>SA</v>
          </cell>
        </row>
        <row r="2652">
          <cell r="A2652">
            <v>5032</v>
          </cell>
          <cell r="B2652">
            <v>33</v>
          </cell>
          <cell r="C2652" t="str">
            <v>SA</v>
          </cell>
        </row>
        <row r="2653">
          <cell r="A2653">
            <v>5033</v>
          </cell>
          <cell r="B2653">
            <v>33</v>
          </cell>
          <cell r="C2653" t="str">
            <v>SA</v>
          </cell>
        </row>
        <row r="2654">
          <cell r="A2654">
            <v>5034</v>
          </cell>
          <cell r="B2654">
            <v>33</v>
          </cell>
          <cell r="C2654" t="str">
            <v>SA</v>
          </cell>
        </row>
        <row r="2655">
          <cell r="A2655">
            <v>5035</v>
          </cell>
          <cell r="B2655">
            <v>33</v>
          </cell>
          <cell r="C2655" t="str">
            <v>SA</v>
          </cell>
        </row>
        <row r="2656">
          <cell r="A2656">
            <v>5037</v>
          </cell>
          <cell r="B2656">
            <v>33</v>
          </cell>
          <cell r="C2656" t="str">
            <v>SA</v>
          </cell>
        </row>
        <row r="2657">
          <cell r="A2657">
            <v>5038</v>
          </cell>
          <cell r="B2657">
            <v>33</v>
          </cell>
          <cell r="C2657" t="str">
            <v>SA</v>
          </cell>
        </row>
        <row r="2658">
          <cell r="A2658">
            <v>5039</v>
          </cell>
          <cell r="B2658">
            <v>33</v>
          </cell>
          <cell r="C2658" t="str">
            <v>SA</v>
          </cell>
        </row>
        <row r="2659">
          <cell r="A2659">
            <v>5040</v>
          </cell>
          <cell r="B2659">
            <v>33</v>
          </cell>
          <cell r="C2659" t="str">
            <v>SA</v>
          </cell>
        </row>
        <row r="2660">
          <cell r="A2660">
            <v>5041</v>
          </cell>
          <cell r="B2660">
            <v>33</v>
          </cell>
          <cell r="C2660" t="str">
            <v>SA</v>
          </cell>
        </row>
        <row r="2661">
          <cell r="A2661">
            <v>5042</v>
          </cell>
          <cell r="B2661">
            <v>33</v>
          </cell>
          <cell r="C2661" t="str">
            <v>SA</v>
          </cell>
        </row>
        <row r="2662">
          <cell r="A2662">
            <v>5043</v>
          </cell>
          <cell r="B2662">
            <v>33</v>
          </cell>
          <cell r="C2662" t="str">
            <v>SA</v>
          </cell>
        </row>
        <row r="2663">
          <cell r="A2663">
            <v>5044</v>
          </cell>
          <cell r="B2663">
            <v>33</v>
          </cell>
          <cell r="C2663" t="str">
            <v>SA</v>
          </cell>
        </row>
        <row r="2664">
          <cell r="A2664">
            <v>5045</v>
          </cell>
          <cell r="B2664">
            <v>33</v>
          </cell>
          <cell r="C2664" t="str">
            <v>SA</v>
          </cell>
        </row>
        <row r="2665">
          <cell r="A2665">
            <v>5046</v>
          </cell>
          <cell r="B2665">
            <v>33</v>
          </cell>
          <cell r="C2665" t="str">
            <v>SA</v>
          </cell>
        </row>
        <row r="2666">
          <cell r="A2666">
            <v>5047</v>
          </cell>
          <cell r="B2666">
            <v>33</v>
          </cell>
          <cell r="C2666" t="str">
            <v>SA</v>
          </cell>
        </row>
        <row r="2667">
          <cell r="A2667">
            <v>5048</v>
          </cell>
          <cell r="B2667">
            <v>33</v>
          </cell>
          <cell r="C2667" t="str">
            <v>SA</v>
          </cell>
        </row>
        <row r="2668">
          <cell r="A2668">
            <v>5049</v>
          </cell>
          <cell r="B2668">
            <v>33</v>
          </cell>
          <cell r="C2668" t="str">
            <v>SA</v>
          </cell>
        </row>
        <row r="2669">
          <cell r="A2669">
            <v>5050</v>
          </cell>
          <cell r="B2669">
            <v>33</v>
          </cell>
          <cell r="C2669" t="str">
            <v>SA</v>
          </cell>
        </row>
        <row r="2670">
          <cell r="A2670">
            <v>5051</v>
          </cell>
          <cell r="B2670">
            <v>33</v>
          </cell>
          <cell r="C2670" t="str">
            <v>SA</v>
          </cell>
        </row>
        <row r="2671">
          <cell r="A2671">
            <v>5052</v>
          </cell>
          <cell r="B2671">
            <v>33</v>
          </cell>
          <cell r="C2671" t="str">
            <v>SA</v>
          </cell>
        </row>
        <row r="2672">
          <cell r="A2672">
            <v>5061</v>
          </cell>
          <cell r="B2672">
            <v>33</v>
          </cell>
          <cell r="C2672" t="str">
            <v>SA</v>
          </cell>
        </row>
        <row r="2673">
          <cell r="A2673">
            <v>5062</v>
          </cell>
          <cell r="B2673">
            <v>33</v>
          </cell>
          <cell r="C2673" t="str">
            <v>SA</v>
          </cell>
        </row>
        <row r="2674">
          <cell r="A2674">
            <v>5063</v>
          </cell>
          <cell r="B2674">
            <v>33</v>
          </cell>
          <cell r="C2674" t="str">
            <v>SA</v>
          </cell>
        </row>
        <row r="2675">
          <cell r="A2675">
            <v>5064</v>
          </cell>
          <cell r="B2675">
            <v>33</v>
          </cell>
          <cell r="C2675" t="str">
            <v>SA</v>
          </cell>
        </row>
        <row r="2676">
          <cell r="A2676">
            <v>5065</v>
          </cell>
          <cell r="B2676">
            <v>33</v>
          </cell>
          <cell r="C2676" t="str">
            <v>SA</v>
          </cell>
        </row>
        <row r="2677">
          <cell r="A2677">
            <v>5066</v>
          </cell>
          <cell r="B2677">
            <v>33</v>
          </cell>
          <cell r="C2677" t="str">
            <v>SA</v>
          </cell>
        </row>
        <row r="2678">
          <cell r="A2678">
            <v>5067</v>
          </cell>
          <cell r="B2678">
            <v>33</v>
          </cell>
          <cell r="C2678" t="str">
            <v>SA</v>
          </cell>
        </row>
        <row r="2679">
          <cell r="A2679">
            <v>5068</v>
          </cell>
          <cell r="B2679">
            <v>33</v>
          </cell>
          <cell r="C2679" t="str">
            <v>SA</v>
          </cell>
        </row>
        <row r="2680">
          <cell r="A2680">
            <v>5069</v>
          </cell>
          <cell r="B2680">
            <v>33</v>
          </cell>
          <cell r="C2680" t="str">
            <v>SA</v>
          </cell>
        </row>
        <row r="2681">
          <cell r="A2681">
            <v>5070</v>
          </cell>
          <cell r="B2681">
            <v>33</v>
          </cell>
          <cell r="C2681" t="str">
            <v>SA</v>
          </cell>
        </row>
        <row r="2682">
          <cell r="A2682">
            <v>5071</v>
          </cell>
          <cell r="B2682">
            <v>33</v>
          </cell>
          <cell r="C2682" t="str">
            <v>SA</v>
          </cell>
        </row>
        <row r="2683">
          <cell r="A2683">
            <v>5072</v>
          </cell>
          <cell r="B2683">
            <v>33</v>
          </cell>
          <cell r="C2683" t="str">
            <v>SA</v>
          </cell>
        </row>
        <row r="2684">
          <cell r="A2684">
            <v>5073</v>
          </cell>
          <cell r="B2684">
            <v>33</v>
          </cell>
          <cell r="C2684" t="str">
            <v>SA</v>
          </cell>
        </row>
        <row r="2685">
          <cell r="A2685">
            <v>5074</v>
          </cell>
          <cell r="B2685">
            <v>33</v>
          </cell>
          <cell r="C2685" t="str">
            <v>SA</v>
          </cell>
        </row>
        <row r="2686">
          <cell r="A2686">
            <v>5075</v>
          </cell>
          <cell r="B2686">
            <v>33</v>
          </cell>
          <cell r="C2686" t="str">
            <v>SA</v>
          </cell>
        </row>
        <row r="2687">
          <cell r="A2687">
            <v>5076</v>
          </cell>
          <cell r="B2687">
            <v>33</v>
          </cell>
          <cell r="C2687" t="str">
            <v>SA</v>
          </cell>
        </row>
        <row r="2688">
          <cell r="A2688">
            <v>5081</v>
          </cell>
          <cell r="B2688">
            <v>33</v>
          </cell>
          <cell r="C2688" t="str">
            <v>SA</v>
          </cell>
        </row>
        <row r="2689">
          <cell r="A2689">
            <v>5082</v>
          </cell>
          <cell r="B2689">
            <v>33</v>
          </cell>
          <cell r="C2689" t="str">
            <v>SA</v>
          </cell>
        </row>
        <row r="2690">
          <cell r="A2690">
            <v>5083</v>
          </cell>
          <cell r="B2690">
            <v>33</v>
          </cell>
          <cell r="C2690" t="str">
            <v>SA</v>
          </cell>
        </row>
        <row r="2691">
          <cell r="A2691">
            <v>5084</v>
          </cell>
          <cell r="B2691">
            <v>33</v>
          </cell>
          <cell r="C2691" t="str">
            <v>SA</v>
          </cell>
        </row>
        <row r="2692">
          <cell r="A2692">
            <v>5085</v>
          </cell>
          <cell r="B2692">
            <v>33</v>
          </cell>
          <cell r="C2692" t="str">
            <v>SA</v>
          </cell>
        </row>
        <row r="2693">
          <cell r="A2693">
            <v>5086</v>
          </cell>
          <cell r="B2693">
            <v>33</v>
          </cell>
          <cell r="C2693" t="str">
            <v>SA</v>
          </cell>
        </row>
        <row r="2694">
          <cell r="A2694">
            <v>5087</v>
          </cell>
          <cell r="B2694">
            <v>33</v>
          </cell>
          <cell r="C2694" t="str">
            <v>SA</v>
          </cell>
        </row>
        <row r="2695">
          <cell r="A2695">
            <v>5088</v>
          </cell>
          <cell r="B2695">
            <v>33</v>
          </cell>
          <cell r="C2695" t="str">
            <v>SA</v>
          </cell>
        </row>
        <row r="2696">
          <cell r="A2696">
            <v>5089</v>
          </cell>
          <cell r="B2696">
            <v>33</v>
          </cell>
          <cell r="C2696" t="str">
            <v>SA</v>
          </cell>
        </row>
        <row r="2697">
          <cell r="A2697">
            <v>5090</v>
          </cell>
          <cell r="B2697">
            <v>33</v>
          </cell>
          <cell r="C2697" t="str">
            <v>SA</v>
          </cell>
        </row>
        <row r="2698">
          <cell r="A2698">
            <v>5091</v>
          </cell>
          <cell r="B2698">
            <v>33</v>
          </cell>
          <cell r="C2698" t="str">
            <v>SA</v>
          </cell>
        </row>
        <row r="2699">
          <cell r="A2699">
            <v>5092</v>
          </cell>
          <cell r="B2699">
            <v>33</v>
          </cell>
          <cell r="C2699" t="str">
            <v>SA</v>
          </cell>
        </row>
        <row r="2700">
          <cell r="A2700">
            <v>5093</v>
          </cell>
          <cell r="B2700">
            <v>33</v>
          </cell>
          <cell r="C2700" t="str">
            <v>SA</v>
          </cell>
        </row>
        <row r="2701">
          <cell r="A2701">
            <v>5094</v>
          </cell>
          <cell r="B2701">
            <v>33</v>
          </cell>
          <cell r="C2701" t="str">
            <v>SA</v>
          </cell>
        </row>
        <row r="2702">
          <cell r="A2702">
            <v>5095</v>
          </cell>
          <cell r="B2702">
            <v>33</v>
          </cell>
          <cell r="C2702" t="str">
            <v>SA</v>
          </cell>
        </row>
        <row r="2703">
          <cell r="A2703">
            <v>5096</v>
          </cell>
          <cell r="B2703">
            <v>33</v>
          </cell>
          <cell r="C2703" t="str">
            <v>SA</v>
          </cell>
        </row>
        <row r="2704">
          <cell r="A2704">
            <v>5097</v>
          </cell>
          <cell r="B2704">
            <v>33</v>
          </cell>
          <cell r="C2704" t="str">
            <v>SA</v>
          </cell>
        </row>
        <row r="2705">
          <cell r="A2705">
            <v>5098</v>
          </cell>
          <cell r="B2705">
            <v>33</v>
          </cell>
          <cell r="C2705" t="str">
            <v>SA</v>
          </cell>
        </row>
        <row r="2706">
          <cell r="A2706">
            <v>5106</v>
          </cell>
          <cell r="B2706">
            <v>33</v>
          </cell>
          <cell r="C2706" t="str">
            <v>SA</v>
          </cell>
        </row>
        <row r="2707">
          <cell r="A2707">
            <v>5107</v>
          </cell>
          <cell r="B2707">
            <v>33</v>
          </cell>
          <cell r="C2707" t="str">
            <v>SA</v>
          </cell>
        </row>
        <row r="2708">
          <cell r="A2708">
            <v>5108</v>
          </cell>
          <cell r="B2708">
            <v>33</v>
          </cell>
          <cell r="C2708" t="str">
            <v>SA</v>
          </cell>
        </row>
        <row r="2709">
          <cell r="A2709">
            <v>5109</v>
          </cell>
          <cell r="B2709">
            <v>33</v>
          </cell>
          <cell r="C2709" t="str">
            <v>SA</v>
          </cell>
        </row>
        <row r="2710">
          <cell r="A2710">
            <v>5110</v>
          </cell>
          <cell r="B2710">
            <v>33</v>
          </cell>
          <cell r="C2710" t="str">
            <v>SA</v>
          </cell>
        </row>
        <row r="2711">
          <cell r="A2711">
            <v>5111</v>
          </cell>
          <cell r="B2711">
            <v>33</v>
          </cell>
          <cell r="C2711" t="str">
            <v>SA</v>
          </cell>
        </row>
        <row r="2712">
          <cell r="A2712">
            <v>5112</v>
          </cell>
          <cell r="B2712">
            <v>33</v>
          </cell>
          <cell r="C2712" t="str">
            <v>SA</v>
          </cell>
        </row>
        <row r="2713">
          <cell r="A2713">
            <v>5113</v>
          </cell>
          <cell r="B2713">
            <v>33</v>
          </cell>
          <cell r="C2713" t="str">
            <v>SA</v>
          </cell>
        </row>
        <row r="2714">
          <cell r="A2714">
            <v>5114</v>
          </cell>
          <cell r="B2714">
            <v>33</v>
          </cell>
          <cell r="C2714" t="str">
            <v>SA</v>
          </cell>
        </row>
        <row r="2715">
          <cell r="A2715">
            <v>5115</v>
          </cell>
          <cell r="B2715">
            <v>33</v>
          </cell>
          <cell r="C2715" t="str">
            <v>SA</v>
          </cell>
        </row>
        <row r="2716">
          <cell r="A2716">
            <v>5116</v>
          </cell>
          <cell r="B2716">
            <v>33</v>
          </cell>
          <cell r="C2716" t="str">
            <v>SA</v>
          </cell>
        </row>
        <row r="2717">
          <cell r="A2717">
            <v>5117</v>
          </cell>
          <cell r="B2717">
            <v>33</v>
          </cell>
          <cell r="C2717" t="str">
            <v>SA</v>
          </cell>
        </row>
        <row r="2718">
          <cell r="A2718">
            <v>5118</v>
          </cell>
          <cell r="B2718">
            <v>33</v>
          </cell>
          <cell r="C2718" t="str">
            <v>SA</v>
          </cell>
        </row>
        <row r="2719">
          <cell r="A2719">
            <v>5120</v>
          </cell>
          <cell r="B2719">
            <v>33</v>
          </cell>
          <cell r="C2719" t="str">
            <v>SA</v>
          </cell>
        </row>
        <row r="2720">
          <cell r="A2720">
            <v>5121</v>
          </cell>
          <cell r="B2720">
            <v>33</v>
          </cell>
          <cell r="C2720" t="str">
            <v>SA</v>
          </cell>
        </row>
        <row r="2721">
          <cell r="A2721">
            <v>5125</v>
          </cell>
          <cell r="B2721">
            <v>33</v>
          </cell>
          <cell r="C2721" t="str">
            <v>SA</v>
          </cell>
        </row>
        <row r="2722">
          <cell r="A2722">
            <v>5126</v>
          </cell>
          <cell r="B2722">
            <v>33</v>
          </cell>
          <cell r="C2722" t="str">
            <v>SA</v>
          </cell>
        </row>
        <row r="2723">
          <cell r="A2723">
            <v>5127</v>
          </cell>
          <cell r="B2723">
            <v>33</v>
          </cell>
          <cell r="C2723" t="str">
            <v>SA</v>
          </cell>
        </row>
        <row r="2724">
          <cell r="A2724">
            <v>5131</v>
          </cell>
          <cell r="B2724">
            <v>33</v>
          </cell>
          <cell r="C2724" t="str">
            <v>SA</v>
          </cell>
        </row>
        <row r="2725">
          <cell r="A2725">
            <v>5132</v>
          </cell>
          <cell r="B2725">
            <v>33</v>
          </cell>
          <cell r="C2725" t="str">
            <v>SA</v>
          </cell>
        </row>
        <row r="2726">
          <cell r="A2726">
            <v>5133</v>
          </cell>
          <cell r="B2726">
            <v>33</v>
          </cell>
          <cell r="C2726" t="str">
            <v>SA</v>
          </cell>
        </row>
        <row r="2727">
          <cell r="A2727">
            <v>5134</v>
          </cell>
          <cell r="B2727">
            <v>33</v>
          </cell>
          <cell r="C2727" t="str">
            <v>SA</v>
          </cell>
        </row>
        <row r="2728">
          <cell r="A2728">
            <v>5136</v>
          </cell>
          <cell r="B2728">
            <v>33</v>
          </cell>
          <cell r="C2728" t="str">
            <v>SA</v>
          </cell>
        </row>
        <row r="2729">
          <cell r="A2729">
            <v>5137</v>
          </cell>
          <cell r="B2729">
            <v>33</v>
          </cell>
          <cell r="C2729" t="str">
            <v>SA</v>
          </cell>
        </row>
        <row r="2730">
          <cell r="A2730">
            <v>5138</v>
          </cell>
          <cell r="B2730">
            <v>33</v>
          </cell>
          <cell r="C2730" t="str">
            <v>SA</v>
          </cell>
        </row>
        <row r="2731">
          <cell r="A2731">
            <v>5139</v>
          </cell>
          <cell r="B2731">
            <v>33</v>
          </cell>
          <cell r="C2731" t="str">
            <v>SA</v>
          </cell>
        </row>
        <row r="2732">
          <cell r="A2732">
            <v>5140</v>
          </cell>
          <cell r="B2732">
            <v>33</v>
          </cell>
          <cell r="C2732" t="str">
            <v>SA</v>
          </cell>
        </row>
        <row r="2733">
          <cell r="A2733">
            <v>5141</v>
          </cell>
          <cell r="B2733">
            <v>33</v>
          </cell>
          <cell r="C2733" t="str">
            <v>SA</v>
          </cell>
        </row>
        <row r="2734">
          <cell r="A2734">
            <v>5142</v>
          </cell>
          <cell r="B2734">
            <v>33</v>
          </cell>
          <cell r="C2734" t="str">
            <v>SA</v>
          </cell>
        </row>
        <row r="2735">
          <cell r="A2735">
            <v>5144</v>
          </cell>
          <cell r="B2735">
            <v>33</v>
          </cell>
          <cell r="C2735" t="str">
            <v>SA</v>
          </cell>
        </row>
        <row r="2736">
          <cell r="A2736">
            <v>5150</v>
          </cell>
          <cell r="B2736">
            <v>33</v>
          </cell>
          <cell r="C2736" t="str">
            <v>SA</v>
          </cell>
        </row>
        <row r="2737">
          <cell r="A2737">
            <v>5151</v>
          </cell>
          <cell r="B2737">
            <v>33</v>
          </cell>
          <cell r="C2737" t="str">
            <v>SA</v>
          </cell>
        </row>
        <row r="2738">
          <cell r="A2738">
            <v>5152</v>
          </cell>
          <cell r="B2738">
            <v>33</v>
          </cell>
          <cell r="C2738" t="str">
            <v>SA</v>
          </cell>
        </row>
        <row r="2739">
          <cell r="A2739">
            <v>5153</v>
          </cell>
          <cell r="B2739">
            <v>33</v>
          </cell>
          <cell r="C2739" t="str">
            <v>SA</v>
          </cell>
        </row>
        <row r="2740">
          <cell r="A2740">
            <v>5154</v>
          </cell>
          <cell r="B2740">
            <v>33</v>
          </cell>
          <cell r="C2740" t="str">
            <v>SA</v>
          </cell>
        </row>
        <row r="2741">
          <cell r="A2741">
            <v>5155</v>
          </cell>
          <cell r="B2741">
            <v>33</v>
          </cell>
          <cell r="C2741" t="str">
            <v>SA</v>
          </cell>
        </row>
        <row r="2742">
          <cell r="A2742">
            <v>5156</v>
          </cell>
          <cell r="B2742">
            <v>33</v>
          </cell>
          <cell r="C2742" t="str">
            <v>SA</v>
          </cell>
        </row>
        <row r="2743">
          <cell r="A2743">
            <v>5157</v>
          </cell>
          <cell r="B2743">
            <v>33</v>
          </cell>
          <cell r="C2743" t="str">
            <v>SA</v>
          </cell>
        </row>
        <row r="2744">
          <cell r="A2744">
            <v>5158</v>
          </cell>
          <cell r="B2744">
            <v>33</v>
          </cell>
          <cell r="C2744" t="str">
            <v>SA</v>
          </cell>
        </row>
        <row r="2745">
          <cell r="A2745">
            <v>5159</v>
          </cell>
          <cell r="B2745">
            <v>33</v>
          </cell>
          <cell r="C2745" t="str">
            <v>SA</v>
          </cell>
        </row>
        <row r="2746">
          <cell r="A2746">
            <v>5160</v>
          </cell>
          <cell r="B2746">
            <v>33</v>
          </cell>
          <cell r="C2746" t="str">
            <v>SA</v>
          </cell>
        </row>
        <row r="2747">
          <cell r="A2747">
            <v>5161</v>
          </cell>
          <cell r="B2747">
            <v>33</v>
          </cell>
          <cell r="C2747" t="str">
            <v>SA</v>
          </cell>
        </row>
        <row r="2748">
          <cell r="A2748">
            <v>5162</v>
          </cell>
          <cell r="B2748">
            <v>33</v>
          </cell>
          <cell r="C2748" t="str">
            <v>SA</v>
          </cell>
        </row>
        <row r="2749">
          <cell r="A2749">
            <v>5163</v>
          </cell>
          <cell r="B2749">
            <v>33</v>
          </cell>
          <cell r="C2749" t="str">
            <v>SA</v>
          </cell>
        </row>
        <row r="2750">
          <cell r="A2750">
            <v>5164</v>
          </cell>
          <cell r="B2750">
            <v>33</v>
          </cell>
          <cell r="C2750" t="str">
            <v>SA</v>
          </cell>
        </row>
        <row r="2751">
          <cell r="A2751">
            <v>5165</v>
          </cell>
          <cell r="B2751">
            <v>33</v>
          </cell>
          <cell r="C2751" t="str">
            <v>SA</v>
          </cell>
        </row>
        <row r="2752">
          <cell r="A2752">
            <v>5166</v>
          </cell>
          <cell r="B2752">
            <v>33</v>
          </cell>
          <cell r="C2752" t="str">
            <v>SA</v>
          </cell>
        </row>
        <row r="2753">
          <cell r="A2753">
            <v>5167</v>
          </cell>
          <cell r="B2753">
            <v>33</v>
          </cell>
          <cell r="C2753" t="str">
            <v>SA</v>
          </cell>
        </row>
        <row r="2754">
          <cell r="A2754">
            <v>5168</v>
          </cell>
          <cell r="B2754">
            <v>33</v>
          </cell>
          <cell r="C2754" t="str">
            <v>SA</v>
          </cell>
        </row>
        <row r="2755">
          <cell r="A2755">
            <v>5169</v>
          </cell>
          <cell r="B2755">
            <v>33</v>
          </cell>
          <cell r="C2755" t="str">
            <v>SA</v>
          </cell>
        </row>
        <row r="2756">
          <cell r="A2756">
            <v>5170</v>
          </cell>
          <cell r="B2756">
            <v>33</v>
          </cell>
          <cell r="C2756" t="str">
            <v>SA</v>
          </cell>
        </row>
        <row r="2757">
          <cell r="A2757">
            <v>5171</v>
          </cell>
          <cell r="B2757">
            <v>33</v>
          </cell>
          <cell r="C2757" t="str">
            <v>SA</v>
          </cell>
        </row>
        <row r="2758">
          <cell r="A2758">
            <v>5172</v>
          </cell>
          <cell r="B2758">
            <v>33</v>
          </cell>
          <cell r="C2758" t="str">
            <v>SA</v>
          </cell>
        </row>
        <row r="2759">
          <cell r="A2759">
            <v>5173</v>
          </cell>
          <cell r="B2759">
            <v>33</v>
          </cell>
          <cell r="C2759" t="str">
            <v>SA</v>
          </cell>
        </row>
        <row r="2760">
          <cell r="A2760">
            <v>5174</v>
          </cell>
          <cell r="B2760">
            <v>33</v>
          </cell>
          <cell r="C2760" t="str">
            <v>SA</v>
          </cell>
        </row>
        <row r="2761">
          <cell r="A2761">
            <v>5201</v>
          </cell>
          <cell r="B2761">
            <v>33</v>
          </cell>
          <cell r="C2761" t="str">
            <v>SA</v>
          </cell>
        </row>
        <row r="2762">
          <cell r="A2762">
            <v>5202</v>
          </cell>
          <cell r="B2762">
            <v>33</v>
          </cell>
          <cell r="C2762" t="str">
            <v>SA</v>
          </cell>
        </row>
        <row r="2763">
          <cell r="A2763">
            <v>5203</v>
          </cell>
          <cell r="B2763">
            <v>33</v>
          </cell>
          <cell r="C2763" t="str">
            <v>SA</v>
          </cell>
        </row>
        <row r="2764">
          <cell r="A2764">
            <v>5204</v>
          </cell>
          <cell r="B2764">
            <v>33</v>
          </cell>
          <cell r="C2764" t="str">
            <v>SA</v>
          </cell>
        </row>
        <row r="2765">
          <cell r="A2765">
            <v>5210</v>
          </cell>
          <cell r="B2765">
            <v>33</v>
          </cell>
          <cell r="C2765" t="str">
            <v>SA</v>
          </cell>
        </row>
        <row r="2766">
          <cell r="A2766">
            <v>5211</v>
          </cell>
          <cell r="B2766">
            <v>33</v>
          </cell>
          <cell r="C2766" t="str">
            <v>SA</v>
          </cell>
        </row>
        <row r="2767">
          <cell r="A2767">
            <v>5212</v>
          </cell>
          <cell r="B2767">
            <v>33</v>
          </cell>
          <cell r="C2767" t="str">
            <v>SA</v>
          </cell>
        </row>
        <row r="2768">
          <cell r="A2768">
            <v>5213</v>
          </cell>
          <cell r="B2768">
            <v>33</v>
          </cell>
          <cell r="C2768" t="str">
            <v>SA</v>
          </cell>
        </row>
        <row r="2769">
          <cell r="A2769">
            <v>5214</v>
          </cell>
          <cell r="B2769">
            <v>33</v>
          </cell>
          <cell r="C2769" t="str">
            <v>SA</v>
          </cell>
        </row>
        <row r="2770">
          <cell r="A2770">
            <v>5220</v>
          </cell>
          <cell r="B2770">
            <v>33</v>
          </cell>
          <cell r="C2770" t="str">
            <v>SA</v>
          </cell>
        </row>
        <row r="2771">
          <cell r="A2771">
            <v>5221</v>
          </cell>
          <cell r="B2771">
            <v>33</v>
          </cell>
          <cell r="C2771" t="str">
            <v>SA</v>
          </cell>
        </row>
        <row r="2772">
          <cell r="A2772">
            <v>5222</v>
          </cell>
          <cell r="B2772">
            <v>33</v>
          </cell>
          <cell r="C2772" t="str">
            <v>SA</v>
          </cell>
        </row>
        <row r="2773">
          <cell r="A2773">
            <v>5223</v>
          </cell>
          <cell r="B2773">
            <v>33</v>
          </cell>
          <cell r="C2773" t="str">
            <v>SA</v>
          </cell>
        </row>
        <row r="2774">
          <cell r="A2774">
            <v>5231</v>
          </cell>
          <cell r="B2774">
            <v>33</v>
          </cell>
          <cell r="C2774" t="str">
            <v>SA</v>
          </cell>
        </row>
        <row r="2775">
          <cell r="A2775">
            <v>5232</v>
          </cell>
          <cell r="B2775">
            <v>33</v>
          </cell>
          <cell r="C2775" t="str">
            <v>SA</v>
          </cell>
        </row>
        <row r="2776">
          <cell r="A2776">
            <v>5233</v>
          </cell>
          <cell r="B2776">
            <v>33</v>
          </cell>
          <cell r="C2776" t="str">
            <v>SA</v>
          </cell>
        </row>
        <row r="2777">
          <cell r="A2777">
            <v>5234</v>
          </cell>
          <cell r="B2777">
            <v>33</v>
          </cell>
          <cell r="C2777" t="str">
            <v>SA</v>
          </cell>
        </row>
        <row r="2778">
          <cell r="A2778">
            <v>5235</v>
          </cell>
          <cell r="B2778">
            <v>33</v>
          </cell>
          <cell r="C2778" t="str">
            <v>SA</v>
          </cell>
        </row>
        <row r="2779">
          <cell r="A2779">
            <v>5236</v>
          </cell>
          <cell r="B2779">
            <v>33</v>
          </cell>
          <cell r="C2779" t="str">
            <v>SA</v>
          </cell>
        </row>
        <row r="2780">
          <cell r="A2780">
            <v>5237</v>
          </cell>
          <cell r="B2780">
            <v>33</v>
          </cell>
          <cell r="C2780" t="str">
            <v>SA</v>
          </cell>
        </row>
        <row r="2781">
          <cell r="A2781">
            <v>5238</v>
          </cell>
          <cell r="B2781">
            <v>33</v>
          </cell>
          <cell r="C2781" t="str">
            <v>SA</v>
          </cell>
        </row>
        <row r="2782">
          <cell r="A2782">
            <v>5240</v>
          </cell>
          <cell r="B2782">
            <v>33</v>
          </cell>
          <cell r="C2782" t="str">
            <v>SA</v>
          </cell>
        </row>
        <row r="2783">
          <cell r="A2783">
            <v>5241</v>
          </cell>
          <cell r="B2783">
            <v>33</v>
          </cell>
          <cell r="C2783" t="str">
            <v>SA</v>
          </cell>
        </row>
        <row r="2784">
          <cell r="A2784">
            <v>5242</v>
          </cell>
          <cell r="B2784">
            <v>33</v>
          </cell>
          <cell r="C2784" t="str">
            <v>SA</v>
          </cell>
        </row>
        <row r="2785">
          <cell r="A2785">
            <v>5243</v>
          </cell>
          <cell r="B2785">
            <v>33</v>
          </cell>
          <cell r="C2785" t="str">
            <v>SA</v>
          </cell>
        </row>
        <row r="2786">
          <cell r="A2786">
            <v>5244</v>
          </cell>
          <cell r="B2786">
            <v>33</v>
          </cell>
          <cell r="C2786" t="str">
            <v>SA</v>
          </cell>
        </row>
        <row r="2787">
          <cell r="A2787">
            <v>5245</v>
          </cell>
          <cell r="B2787">
            <v>33</v>
          </cell>
          <cell r="C2787" t="str">
            <v>SA</v>
          </cell>
        </row>
        <row r="2788">
          <cell r="A2788">
            <v>5250</v>
          </cell>
          <cell r="B2788">
            <v>33</v>
          </cell>
          <cell r="C2788" t="str">
            <v>SA</v>
          </cell>
        </row>
        <row r="2789">
          <cell r="A2789">
            <v>5251</v>
          </cell>
          <cell r="B2789">
            <v>33</v>
          </cell>
          <cell r="C2789" t="str">
            <v>SA</v>
          </cell>
        </row>
        <row r="2790">
          <cell r="A2790">
            <v>5252</v>
          </cell>
          <cell r="B2790">
            <v>33</v>
          </cell>
          <cell r="C2790" t="str">
            <v>SA</v>
          </cell>
        </row>
        <row r="2791">
          <cell r="A2791">
            <v>5253</v>
          </cell>
          <cell r="B2791">
            <v>33</v>
          </cell>
          <cell r="C2791" t="str">
            <v>SA</v>
          </cell>
        </row>
        <row r="2792">
          <cell r="A2792">
            <v>5254</v>
          </cell>
          <cell r="B2792">
            <v>33</v>
          </cell>
          <cell r="C2792" t="str">
            <v>SA</v>
          </cell>
        </row>
        <row r="2793">
          <cell r="A2793">
            <v>5255</v>
          </cell>
          <cell r="B2793">
            <v>33</v>
          </cell>
          <cell r="C2793" t="str">
            <v>SA</v>
          </cell>
        </row>
        <row r="2794">
          <cell r="A2794">
            <v>5256</v>
          </cell>
          <cell r="B2794">
            <v>33</v>
          </cell>
          <cell r="C2794" t="str">
            <v>SA</v>
          </cell>
        </row>
        <row r="2795">
          <cell r="A2795">
            <v>5259</v>
          </cell>
          <cell r="B2795">
            <v>34</v>
          </cell>
          <cell r="C2795" t="str">
            <v>SA</v>
          </cell>
        </row>
        <row r="2796">
          <cell r="A2796">
            <v>5260</v>
          </cell>
          <cell r="B2796">
            <v>34</v>
          </cell>
          <cell r="C2796" t="str">
            <v>SA</v>
          </cell>
        </row>
        <row r="2797">
          <cell r="A2797">
            <v>5261</v>
          </cell>
          <cell r="B2797">
            <v>34</v>
          </cell>
          <cell r="C2797" t="str">
            <v>SA</v>
          </cell>
        </row>
        <row r="2798">
          <cell r="A2798">
            <v>5262</v>
          </cell>
          <cell r="B2798">
            <v>35</v>
          </cell>
          <cell r="C2798" t="str">
            <v>SA</v>
          </cell>
        </row>
        <row r="2799">
          <cell r="A2799">
            <v>5263</v>
          </cell>
          <cell r="B2799">
            <v>35</v>
          </cell>
          <cell r="C2799" t="str">
            <v>SA</v>
          </cell>
        </row>
        <row r="2800">
          <cell r="A2800">
            <v>5264</v>
          </cell>
          <cell r="B2800">
            <v>34</v>
          </cell>
          <cell r="C2800" t="str">
            <v>SA</v>
          </cell>
        </row>
        <row r="2801">
          <cell r="A2801">
            <v>5265</v>
          </cell>
          <cell r="B2801">
            <v>34</v>
          </cell>
          <cell r="C2801" t="str">
            <v>SA</v>
          </cell>
        </row>
        <row r="2802">
          <cell r="A2802">
            <v>5266</v>
          </cell>
          <cell r="B2802">
            <v>34</v>
          </cell>
          <cell r="C2802" t="str">
            <v>SA</v>
          </cell>
        </row>
        <row r="2803">
          <cell r="A2803">
            <v>5267</v>
          </cell>
          <cell r="B2803">
            <v>35</v>
          </cell>
          <cell r="C2803" t="str">
            <v>SA</v>
          </cell>
        </row>
        <row r="2804">
          <cell r="A2804">
            <v>5268</v>
          </cell>
          <cell r="B2804">
            <v>35</v>
          </cell>
          <cell r="C2804" t="str">
            <v>SA</v>
          </cell>
        </row>
        <row r="2805">
          <cell r="A2805">
            <v>5269</v>
          </cell>
          <cell r="B2805">
            <v>35</v>
          </cell>
          <cell r="C2805" t="str">
            <v>SA</v>
          </cell>
        </row>
        <row r="2806">
          <cell r="A2806">
            <v>5270</v>
          </cell>
          <cell r="B2806">
            <v>35</v>
          </cell>
          <cell r="C2806" t="str">
            <v>SA</v>
          </cell>
        </row>
        <row r="2807">
          <cell r="A2807">
            <v>5271</v>
          </cell>
          <cell r="B2807">
            <v>35</v>
          </cell>
          <cell r="C2807" t="str">
            <v>SA</v>
          </cell>
        </row>
        <row r="2808">
          <cell r="A2808">
            <v>5272</v>
          </cell>
          <cell r="B2808">
            <v>35</v>
          </cell>
          <cell r="C2808" t="str">
            <v>SA</v>
          </cell>
        </row>
        <row r="2809">
          <cell r="A2809">
            <v>5273</v>
          </cell>
          <cell r="B2809">
            <v>35</v>
          </cell>
          <cell r="C2809" t="str">
            <v>SA</v>
          </cell>
        </row>
        <row r="2810">
          <cell r="A2810">
            <v>5275</v>
          </cell>
          <cell r="B2810">
            <v>35</v>
          </cell>
          <cell r="C2810" t="str">
            <v>SA</v>
          </cell>
        </row>
        <row r="2811">
          <cell r="A2811">
            <v>5276</v>
          </cell>
          <cell r="B2811">
            <v>35</v>
          </cell>
          <cell r="C2811" t="str">
            <v>SA</v>
          </cell>
        </row>
        <row r="2812">
          <cell r="A2812">
            <v>5277</v>
          </cell>
          <cell r="B2812">
            <v>35</v>
          </cell>
          <cell r="C2812" t="str">
            <v>SA</v>
          </cell>
        </row>
        <row r="2813">
          <cell r="A2813">
            <v>5278</v>
          </cell>
          <cell r="B2813">
            <v>35</v>
          </cell>
          <cell r="C2813" t="str">
            <v>SA</v>
          </cell>
        </row>
        <row r="2814">
          <cell r="A2814">
            <v>5279</v>
          </cell>
          <cell r="B2814">
            <v>35</v>
          </cell>
          <cell r="C2814" t="str">
            <v>SA</v>
          </cell>
        </row>
        <row r="2815">
          <cell r="A2815">
            <v>5280</v>
          </cell>
          <cell r="B2815">
            <v>35</v>
          </cell>
          <cell r="C2815" t="str">
            <v>SA</v>
          </cell>
        </row>
        <row r="2816">
          <cell r="A2816">
            <v>5290</v>
          </cell>
          <cell r="B2816">
            <v>35</v>
          </cell>
          <cell r="C2816" t="str">
            <v>SA</v>
          </cell>
        </row>
        <row r="2817">
          <cell r="A2817">
            <v>5291</v>
          </cell>
          <cell r="B2817">
            <v>35</v>
          </cell>
          <cell r="C2817" t="str">
            <v>SA</v>
          </cell>
        </row>
        <row r="2818">
          <cell r="A2818">
            <v>5301</v>
          </cell>
          <cell r="B2818">
            <v>34</v>
          </cell>
          <cell r="C2818" t="str">
            <v>SA</v>
          </cell>
        </row>
        <row r="2819">
          <cell r="A2819">
            <v>5302</v>
          </cell>
          <cell r="B2819">
            <v>34</v>
          </cell>
          <cell r="C2819" t="str">
            <v>SA</v>
          </cell>
        </row>
        <row r="2820">
          <cell r="A2820">
            <v>5303</v>
          </cell>
          <cell r="B2820">
            <v>33</v>
          </cell>
          <cell r="C2820" t="str">
            <v>SA</v>
          </cell>
        </row>
        <row r="2821">
          <cell r="A2821">
            <v>5304</v>
          </cell>
          <cell r="B2821">
            <v>34</v>
          </cell>
          <cell r="C2821" t="str">
            <v>SA</v>
          </cell>
        </row>
        <row r="2822">
          <cell r="A2822">
            <v>5306</v>
          </cell>
          <cell r="B2822">
            <v>34</v>
          </cell>
          <cell r="C2822" t="str">
            <v>SA</v>
          </cell>
        </row>
        <row r="2823">
          <cell r="A2823">
            <v>5307</v>
          </cell>
          <cell r="B2823">
            <v>34</v>
          </cell>
          <cell r="C2823" t="str">
            <v>SA</v>
          </cell>
        </row>
        <row r="2824">
          <cell r="A2824">
            <v>5308</v>
          </cell>
          <cell r="B2824">
            <v>34</v>
          </cell>
          <cell r="C2824" t="str">
            <v>SA</v>
          </cell>
        </row>
        <row r="2825">
          <cell r="A2825">
            <v>5309</v>
          </cell>
          <cell r="B2825">
            <v>34</v>
          </cell>
          <cell r="C2825" t="str">
            <v>SA</v>
          </cell>
        </row>
        <row r="2826">
          <cell r="A2826">
            <v>5310</v>
          </cell>
          <cell r="B2826">
            <v>34</v>
          </cell>
          <cell r="C2826" t="str">
            <v>SA</v>
          </cell>
        </row>
        <row r="2827">
          <cell r="A2827">
            <v>5311</v>
          </cell>
          <cell r="B2827">
            <v>34</v>
          </cell>
          <cell r="C2827" t="str">
            <v>SA</v>
          </cell>
        </row>
        <row r="2828">
          <cell r="A2828">
            <v>5312</v>
          </cell>
          <cell r="B2828">
            <v>34</v>
          </cell>
          <cell r="C2828" t="str">
            <v>SA</v>
          </cell>
        </row>
        <row r="2829">
          <cell r="A2829">
            <v>5320</v>
          </cell>
          <cell r="B2829">
            <v>34</v>
          </cell>
          <cell r="C2829" t="str">
            <v>SA</v>
          </cell>
        </row>
        <row r="2830">
          <cell r="A2830">
            <v>5321</v>
          </cell>
          <cell r="B2830">
            <v>34</v>
          </cell>
          <cell r="C2830" t="str">
            <v>SA</v>
          </cell>
        </row>
        <row r="2831">
          <cell r="A2831">
            <v>5322</v>
          </cell>
          <cell r="B2831">
            <v>34</v>
          </cell>
          <cell r="C2831" t="str">
            <v>SA</v>
          </cell>
        </row>
        <row r="2832">
          <cell r="A2832">
            <v>5330</v>
          </cell>
          <cell r="B2832">
            <v>34</v>
          </cell>
          <cell r="C2832" t="str">
            <v>SA</v>
          </cell>
        </row>
        <row r="2833">
          <cell r="A2833">
            <v>5331</v>
          </cell>
          <cell r="B2833">
            <v>34</v>
          </cell>
          <cell r="C2833" t="str">
            <v>SA</v>
          </cell>
        </row>
        <row r="2834">
          <cell r="A2834">
            <v>5332</v>
          </cell>
          <cell r="B2834">
            <v>34</v>
          </cell>
          <cell r="C2834" t="str">
            <v>SA</v>
          </cell>
        </row>
        <row r="2835">
          <cell r="A2835">
            <v>5333</v>
          </cell>
          <cell r="B2835">
            <v>34</v>
          </cell>
          <cell r="C2835" t="str">
            <v>SA</v>
          </cell>
        </row>
        <row r="2836">
          <cell r="A2836">
            <v>5340</v>
          </cell>
          <cell r="B2836">
            <v>34</v>
          </cell>
          <cell r="C2836" t="str">
            <v>SA</v>
          </cell>
        </row>
        <row r="2837">
          <cell r="A2837">
            <v>5341</v>
          </cell>
          <cell r="B2837">
            <v>34</v>
          </cell>
          <cell r="C2837" t="str">
            <v>SA</v>
          </cell>
        </row>
        <row r="2838">
          <cell r="A2838">
            <v>5342</v>
          </cell>
          <cell r="B2838">
            <v>34</v>
          </cell>
          <cell r="C2838" t="str">
            <v>SA</v>
          </cell>
        </row>
        <row r="2839">
          <cell r="A2839">
            <v>5343</v>
          </cell>
          <cell r="B2839">
            <v>34</v>
          </cell>
          <cell r="C2839" t="str">
            <v>SA</v>
          </cell>
        </row>
        <row r="2840">
          <cell r="A2840">
            <v>5344</v>
          </cell>
          <cell r="B2840">
            <v>34</v>
          </cell>
          <cell r="C2840" t="str">
            <v>SA</v>
          </cell>
        </row>
        <row r="2841">
          <cell r="A2841">
            <v>5345</v>
          </cell>
          <cell r="B2841">
            <v>34</v>
          </cell>
          <cell r="C2841" t="str">
            <v>SA</v>
          </cell>
        </row>
        <row r="2842">
          <cell r="A2842">
            <v>5346</v>
          </cell>
          <cell r="B2842">
            <v>34</v>
          </cell>
          <cell r="C2842" t="str">
            <v>SA</v>
          </cell>
        </row>
        <row r="2843">
          <cell r="A2843">
            <v>5350</v>
          </cell>
          <cell r="B2843">
            <v>33</v>
          </cell>
          <cell r="C2843" t="str">
            <v>SA</v>
          </cell>
        </row>
        <row r="2844">
          <cell r="A2844">
            <v>5351</v>
          </cell>
          <cell r="B2844">
            <v>33</v>
          </cell>
          <cell r="C2844" t="str">
            <v>SA</v>
          </cell>
        </row>
        <row r="2845">
          <cell r="A2845">
            <v>5352</v>
          </cell>
          <cell r="B2845">
            <v>33</v>
          </cell>
          <cell r="C2845" t="str">
            <v>SA</v>
          </cell>
        </row>
        <row r="2846">
          <cell r="A2846">
            <v>5353</v>
          </cell>
          <cell r="B2846">
            <v>33</v>
          </cell>
          <cell r="C2846" t="str">
            <v>SA</v>
          </cell>
        </row>
        <row r="2847">
          <cell r="A2847">
            <v>5354</v>
          </cell>
          <cell r="B2847">
            <v>34</v>
          </cell>
          <cell r="C2847" t="str">
            <v>SA</v>
          </cell>
        </row>
        <row r="2848">
          <cell r="A2848">
            <v>5355</v>
          </cell>
          <cell r="B2848">
            <v>33</v>
          </cell>
          <cell r="C2848" t="str">
            <v>SA</v>
          </cell>
        </row>
        <row r="2849">
          <cell r="A2849">
            <v>5356</v>
          </cell>
          <cell r="B2849">
            <v>34</v>
          </cell>
          <cell r="C2849" t="str">
            <v>SA</v>
          </cell>
        </row>
        <row r="2850">
          <cell r="A2850">
            <v>5357</v>
          </cell>
          <cell r="B2850">
            <v>34</v>
          </cell>
          <cell r="C2850" t="str">
            <v>SA</v>
          </cell>
        </row>
        <row r="2851">
          <cell r="A2851">
            <v>5360</v>
          </cell>
          <cell r="B2851">
            <v>33</v>
          </cell>
          <cell r="C2851" t="str">
            <v>SA</v>
          </cell>
        </row>
        <row r="2852">
          <cell r="A2852">
            <v>5371</v>
          </cell>
          <cell r="B2852">
            <v>33</v>
          </cell>
          <cell r="C2852" t="str">
            <v>SA</v>
          </cell>
        </row>
        <row r="2853">
          <cell r="A2853">
            <v>5372</v>
          </cell>
          <cell r="B2853">
            <v>33</v>
          </cell>
          <cell r="C2853" t="str">
            <v>SA</v>
          </cell>
        </row>
        <row r="2854">
          <cell r="A2854">
            <v>5373</v>
          </cell>
          <cell r="B2854">
            <v>32</v>
          </cell>
          <cell r="C2854" t="str">
            <v>SA</v>
          </cell>
        </row>
        <row r="2855">
          <cell r="A2855">
            <v>5374</v>
          </cell>
          <cell r="B2855">
            <v>32</v>
          </cell>
          <cell r="C2855" t="str">
            <v>SA</v>
          </cell>
        </row>
        <row r="2856">
          <cell r="A2856">
            <v>5381</v>
          </cell>
          <cell r="B2856">
            <v>32</v>
          </cell>
          <cell r="C2856" t="str">
            <v>SA</v>
          </cell>
        </row>
        <row r="2857">
          <cell r="A2857">
            <v>5400</v>
          </cell>
          <cell r="B2857">
            <v>32</v>
          </cell>
          <cell r="C2857" t="str">
            <v>SA</v>
          </cell>
        </row>
        <row r="2858">
          <cell r="A2858">
            <v>5401</v>
          </cell>
          <cell r="B2858">
            <v>32</v>
          </cell>
          <cell r="C2858" t="str">
            <v>SA</v>
          </cell>
        </row>
        <row r="2859">
          <cell r="A2859">
            <v>5410</v>
          </cell>
          <cell r="B2859">
            <v>32</v>
          </cell>
          <cell r="C2859" t="str">
            <v>SA</v>
          </cell>
        </row>
        <row r="2860">
          <cell r="A2860">
            <v>5411</v>
          </cell>
          <cell r="B2860">
            <v>32</v>
          </cell>
          <cell r="C2860" t="str">
            <v>SA</v>
          </cell>
        </row>
        <row r="2861">
          <cell r="A2861">
            <v>5412</v>
          </cell>
          <cell r="B2861">
            <v>32</v>
          </cell>
          <cell r="C2861" t="str">
            <v>SA</v>
          </cell>
        </row>
        <row r="2862">
          <cell r="A2862">
            <v>5413</v>
          </cell>
          <cell r="B2862">
            <v>32</v>
          </cell>
          <cell r="C2862" t="str">
            <v>SA</v>
          </cell>
        </row>
        <row r="2863">
          <cell r="A2863">
            <v>5414</v>
          </cell>
          <cell r="B2863">
            <v>32</v>
          </cell>
          <cell r="C2863" t="str">
            <v>SA</v>
          </cell>
        </row>
        <row r="2864">
          <cell r="A2864">
            <v>5415</v>
          </cell>
          <cell r="B2864">
            <v>32</v>
          </cell>
          <cell r="C2864" t="str">
            <v>SA</v>
          </cell>
        </row>
        <row r="2865">
          <cell r="A2865">
            <v>5416</v>
          </cell>
          <cell r="B2865">
            <v>32</v>
          </cell>
          <cell r="C2865" t="str">
            <v>SA</v>
          </cell>
        </row>
        <row r="2866">
          <cell r="A2866">
            <v>5417</v>
          </cell>
          <cell r="B2866">
            <v>32</v>
          </cell>
          <cell r="C2866" t="str">
            <v>SA</v>
          </cell>
        </row>
        <row r="2867">
          <cell r="A2867">
            <v>5418</v>
          </cell>
          <cell r="B2867">
            <v>32</v>
          </cell>
          <cell r="C2867" t="str">
            <v>SA</v>
          </cell>
        </row>
        <row r="2868">
          <cell r="A2868">
            <v>5419</v>
          </cell>
          <cell r="B2868">
            <v>32</v>
          </cell>
          <cell r="C2868" t="str">
            <v>SA</v>
          </cell>
        </row>
        <row r="2869">
          <cell r="A2869">
            <v>5420</v>
          </cell>
          <cell r="B2869">
            <v>32</v>
          </cell>
          <cell r="C2869" t="str">
            <v>SA</v>
          </cell>
        </row>
        <row r="2870">
          <cell r="A2870">
            <v>5421</v>
          </cell>
          <cell r="B2870">
            <v>32</v>
          </cell>
          <cell r="C2870" t="str">
            <v>SA</v>
          </cell>
        </row>
        <row r="2871">
          <cell r="A2871">
            <v>5422</v>
          </cell>
          <cell r="B2871">
            <v>32</v>
          </cell>
          <cell r="C2871" t="str">
            <v>SA</v>
          </cell>
        </row>
        <row r="2872">
          <cell r="A2872">
            <v>5430</v>
          </cell>
          <cell r="B2872">
            <v>32</v>
          </cell>
          <cell r="C2872" t="str">
            <v>SA</v>
          </cell>
        </row>
        <row r="2873">
          <cell r="A2873">
            <v>5431</v>
          </cell>
          <cell r="B2873">
            <v>32</v>
          </cell>
          <cell r="C2873" t="str">
            <v>SA</v>
          </cell>
        </row>
        <row r="2874">
          <cell r="A2874">
            <v>5432</v>
          </cell>
          <cell r="B2874">
            <v>32</v>
          </cell>
          <cell r="C2874" t="str">
            <v>SA</v>
          </cell>
        </row>
        <row r="2875">
          <cell r="A2875">
            <v>5433</v>
          </cell>
          <cell r="B2875">
            <v>32</v>
          </cell>
          <cell r="C2875" t="str">
            <v>SA</v>
          </cell>
        </row>
        <row r="2876">
          <cell r="A2876">
            <v>5434</v>
          </cell>
          <cell r="B2876">
            <v>32</v>
          </cell>
          <cell r="C2876" t="str">
            <v>SA</v>
          </cell>
        </row>
        <row r="2877">
          <cell r="A2877">
            <v>5440</v>
          </cell>
          <cell r="B2877">
            <v>32</v>
          </cell>
          <cell r="C2877" t="str">
            <v>SA</v>
          </cell>
        </row>
        <row r="2878">
          <cell r="A2878">
            <v>5451</v>
          </cell>
          <cell r="B2878">
            <v>32</v>
          </cell>
          <cell r="C2878" t="str">
            <v>SA</v>
          </cell>
        </row>
        <row r="2879">
          <cell r="A2879">
            <v>5452</v>
          </cell>
          <cell r="B2879">
            <v>32</v>
          </cell>
          <cell r="C2879" t="str">
            <v>SA</v>
          </cell>
        </row>
        <row r="2880">
          <cell r="A2880">
            <v>5453</v>
          </cell>
          <cell r="B2880">
            <v>32</v>
          </cell>
          <cell r="C2880" t="str">
            <v>SA</v>
          </cell>
        </row>
        <row r="2881">
          <cell r="A2881">
            <v>5454</v>
          </cell>
          <cell r="B2881">
            <v>32</v>
          </cell>
          <cell r="C2881" t="str">
            <v>SA</v>
          </cell>
        </row>
        <row r="2882">
          <cell r="A2882">
            <v>5455</v>
          </cell>
          <cell r="B2882">
            <v>32</v>
          </cell>
          <cell r="C2882" t="str">
            <v>SA</v>
          </cell>
        </row>
        <row r="2883">
          <cell r="A2883">
            <v>5460</v>
          </cell>
          <cell r="B2883">
            <v>32</v>
          </cell>
          <cell r="C2883" t="str">
            <v>SA</v>
          </cell>
        </row>
        <row r="2884">
          <cell r="A2884">
            <v>5461</v>
          </cell>
          <cell r="B2884">
            <v>32</v>
          </cell>
          <cell r="C2884" t="str">
            <v>SA</v>
          </cell>
        </row>
        <row r="2885">
          <cell r="A2885">
            <v>5462</v>
          </cell>
          <cell r="B2885">
            <v>32</v>
          </cell>
          <cell r="C2885" t="str">
            <v>SA</v>
          </cell>
        </row>
        <row r="2886">
          <cell r="A2886">
            <v>5464</v>
          </cell>
          <cell r="B2886">
            <v>32</v>
          </cell>
          <cell r="C2886" t="str">
            <v>SA</v>
          </cell>
        </row>
        <row r="2887">
          <cell r="A2887">
            <v>5470</v>
          </cell>
          <cell r="B2887">
            <v>32</v>
          </cell>
          <cell r="C2887" t="str">
            <v>SA</v>
          </cell>
        </row>
        <row r="2888">
          <cell r="A2888">
            <v>5471</v>
          </cell>
          <cell r="B2888">
            <v>32</v>
          </cell>
          <cell r="C2888" t="str">
            <v>SA</v>
          </cell>
        </row>
        <row r="2889">
          <cell r="A2889">
            <v>5472</v>
          </cell>
          <cell r="B2889">
            <v>32</v>
          </cell>
          <cell r="C2889" t="str">
            <v>SA</v>
          </cell>
        </row>
        <row r="2890">
          <cell r="A2890">
            <v>5473</v>
          </cell>
          <cell r="B2890">
            <v>32</v>
          </cell>
          <cell r="C2890" t="str">
            <v>SA</v>
          </cell>
        </row>
        <row r="2891">
          <cell r="A2891">
            <v>5480</v>
          </cell>
          <cell r="B2891">
            <v>32</v>
          </cell>
          <cell r="C2891" t="str">
            <v>SA</v>
          </cell>
        </row>
        <row r="2892">
          <cell r="A2892">
            <v>5481</v>
          </cell>
          <cell r="B2892">
            <v>32</v>
          </cell>
          <cell r="C2892" t="str">
            <v>SA</v>
          </cell>
        </row>
        <row r="2893">
          <cell r="A2893">
            <v>5482</v>
          </cell>
          <cell r="B2893">
            <v>32</v>
          </cell>
          <cell r="C2893" t="str">
            <v>SA</v>
          </cell>
        </row>
        <row r="2894">
          <cell r="A2894">
            <v>5483</v>
          </cell>
          <cell r="B2894">
            <v>32</v>
          </cell>
          <cell r="C2894" t="str">
            <v>SA</v>
          </cell>
        </row>
        <row r="2895">
          <cell r="A2895">
            <v>5485</v>
          </cell>
          <cell r="B2895">
            <v>32</v>
          </cell>
          <cell r="C2895" t="str">
            <v>SA</v>
          </cell>
        </row>
        <row r="2896">
          <cell r="A2896">
            <v>5490</v>
          </cell>
          <cell r="B2896">
            <v>32</v>
          </cell>
          <cell r="C2896" t="str">
            <v>SA</v>
          </cell>
        </row>
        <row r="2897">
          <cell r="A2897">
            <v>5491</v>
          </cell>
          <cell r="B2897">
            <v>32</v>
          </cell>
          <cell r="C2897" t="str">
            <v>SA</v>
          </cell>
        </row>
        <row r="2898">
          <cell r="A2898">
            <v>5493</v>
          </cell>
          <cell r="B2898">
            <v>32</v>
          </cell>
          <cell r="C2898" t="str">
            <v>SA</v>
          </cell>
        </row>
        <row r="2899">
          <cell r="A2899">
            <v>5495</v>
          </cell>
          <cell r="B2899">
            <v>32</v>
          </cell>
          <cell r="C2899" t="str">
            <v>SA</v>
          </cell>
        </row>
        <row r="2900">
          <cell r="A2900">
            <v>5501</v>
          </cell>
          <cell r="B2900">
            <v>33</v>
          </cell>
          <cell r="C2900" t="str">
            <v>SA</v>
          </cell>
        </row>
        <row r="2901">
          <cell r="A2901">
            <v>5502</v>
          </cell>
          <cell r="B2901">
            <v>32</v>
          </cell>
          <cell r="C2901" t="str">
            <v>SA</v>
          </cell>
        </row>
        <row r="2902">
          <cell r="A2902">
            <v>5510</v>
          </cell>
          <cell r="B2902">
            <v>32</v>
          </cell>
          <cell r="C2902" t="str">
            <v>SA</v>
          </cell>
        </row>
        <row r="2903">
          <cell r="A2903">
            <v>5520</v>
          </cell>
          <cell r="B2903">
            <v>32</v>
          </cell>
          <cell r="C2903" t="str">
            <v>SA</v>
          </cell>
        </row>
        <row r="2904">
          <cell r="A2904">
            <v>5521</v>
          </cell>
          <cell r="B2904">
            <v>32</v>
          </cell>
          <cell r="C2904" t="str">
            <v>SA</v>
          </cell>
        </row>
        <row r="2905">
          <cell r="A2905">
            <v>5522</v>
          </cell>
          <cell r="B2905">
            <v>32</v>
          </cell>
          <cell r="C2905" t="str">
            <v>SA</v>
          </cell>
        </row>
        <row r="2906">
          <cell r="A2906">
            <v>5523</v>
          </cell>
          <cell r="B2906">
            <v>32</v>
          </cell>
          <cell r="C2906" t="str">
            <v>SA</v>
          </cell>
        </row>
        <row r="2907">
          <cell r="A2907">
            <v>5540</v>
          </cell>
          <cell r="B2907">
            <v>32</v>
          </cell>
          <cell r="C2907" t="str">
            <v>SA</v>
          </cell>
        </row>
        <row r="2908">
          <cell r="A2908">
            <v>5550</v>
          </cell>
          <cell r="B2908">
            <v>32</v>
          </cell>
          <cell r="C2908" t="str">
            <v>SA</v>
          </cell>
        </row>
        <row r="2909">
          <cell r="A2909">
            <v>5552</v>
          </cell>
          <cell r="B2909">
            <v>33</v>
          </cell>
          <cell r="C2909" t="str">
            <v>SA</v>
          </cell>
        </row>
        <row r="2910">
          <cell r="A2910">
            <v>5554</v>
          </cell>
          <cell r="B2910">
            <v>33</v>
          </cell>
          <cell r="C2910" t="str">
            <v>SA</v>
          </cell>
        </row>
        <row r="2911">
          <cell r="A2911">
            <v>5555</v>
          </cell>
          <cell r="B2911">
            <v>33</v>
          </cell>
          <cell r="C2911" t="str">
            <v>SA</v>
          </cell>
        </row>
        <row r="2912">
          <cell r="A2912">
            <v>5556</v>
          </cell>
          <cell r="B2912">
            <v>33</v>
          </cell>
          <cell r="C2912" t="str">
            <v>SA</v>
          </cell>
        </row>
        <row r="2913">
          <cell r="A2913">
            <v>5558</v>
          </cell>
          <cell r="B2913">
            <v>33</v>
          </cell>
          <cell r="C2913" t="str">
            <v>SA</v>
          </cell>
        </row>
        <row r="2914">
          <cell r="A2914">
            <v>5560</v>
          </cell>
          <cell r="B2914">
            <v>32</v>
          </cell>
          <cell r="C2914" t="str">
            <v>SA</v>
          </cell>
        </row>
        <row r="2915">
          <cell r="A2915">
            <v>5570</v>
          </cell>
          <cell r="B2915">
            <v>33</v>
          </cell>
          <cell r="C2915" t="str">
            <v>SA</v>
          </cell>
        </row>
        <row r="2916">
          <cell r="A2916">
            <v>5571</v>
          </cell>
          <cell r="B2916">
            <v>33</v>
          </cell>
          <cell r="C2916" t="str">
            <v>SA</v>
          </cell>
        </row>
        <row r="2917">
          <cell r="A2917">
            <v>5572</v>
          </cell>
          <cell r="B2917">
            <v>33</v>
          </cell>
          <cell r="C2917" t="str">
            <v>SA</v>
          </cell>
        </row>
        <row r="2918">
          <cell r="A2918">
            <v>5573</v>
          </cell>
          <cell r="B2918">
            <v>33</v>
          </cell>
          <cell r="C2918" t="str">
            <v>SA</v>
          </cell>
        </row>
        <row r="2919">
          <cell r="A2919">
            <v>5575</v>
          </cell>
          <cell r="B2919">
            <v>33</v>
          </cell>
          <cell r="C2919" t="str">
            <v>SA</v>
          </cell>
        </row>
        <row r="2920">
          <cell r="A2920">
            <v>5576</v>
          </cell>
          <cell r="B2920">
            <v>33</v>
          </cell>
          <cell r="C2920" t="str">
            <v>SA</v>
          </cell>
        </row>
        <row r="2921">
          <cell r="A2921">
            <v>5577</v>
          </cell>
          <cell r="B2921">
            <v>33</v>
          </cell>
          <cell r="C2921" t="str">
            <v>SA</v>
          </cell>
        </row>
        <row r="2922">
          <cell r="A2922">
            <v>5580</v>
          </cell>
          <cell r="B2922">
            <v>33</v>
          </cell>
          <cell r="C2922" t="str">
            <v>SA</v>
          </cell>
        </row>
        <row r="2923">
          <cell r="A2923">
            <v>5581</v>
          </cell>
          <cell r="B2923">
            <v>33</v>
          </cell>
          <cell r="C2923" t="str">
            <v>SA</v>
          </cell>
        </row>
        <row r="2924">
          <cell r="A2924">
            <v>5582</v>
          </cell>
          <cell r="B2924">
            <v>33</v>
          </cell>
          <cell r="C2924" t="str">
            <v>SA</v>
          </cell>
        </row>
        <row r="2925">
          <cell r="A2925">
            <v>5583</v>
          </cell>
          <cell r="B2925">
            <v>33</v>
          </cell>
          <cell r="C2925" t="str">
            <v>SA</v>
          </cell>
        </row>
        <row r="2926">
          <cell r="A2926">
            <v>5600</v>
          </cell>
          <cell r="B2926">
            <v>29</v>
          </cell>
          <cell r="C2926" t="str">
            <v>SA</v>
          </cell>
        </row>
        <row r="2927">
          <cell r="A2927">
            <v>5601</v>
          </cell>
          <cell r="B2927">
            <v>29</v>
          </cell>
          <cell r="C2927" t="str">
            <v>SA</v>
          </cell>
        </row>
        <row r="2928">
          <cell r="A2928">
            <v>5602</v>
          </cell>
          <cell r="B2928">
            <v>29</v>
          </cell>
          <cell r="C2928" t="str">
            <v>SA</v>
          </cell>
        </row>
        <row r="2929">
          <cell r="A2929">
            <v>5603</v>
          </cell>
          <cell r="B2929">
            <v>29</v>
          </cell>
          <cell r="C2929" t="str">
            <v>SA</v>
          </cell>
        </row>
        <row r="2930">
          <cell r="A2930">
            <v>5604</v>
          </cell>
          <cell r="B2930">
            <v>29</v>
          </cell>
          <cell r="C2930" t="str">
            <v>SA</v>
          </cell>
        </row>
        <row r="2931">
          <cell r="A2931">
            <v>5605</v>
          </cell>
          <cell r="B2931">
            <v>29</v>
          </cell>
          <cell r="C2931" t="str">
            <v>SA</v>
          </cell>
        </row>
        <row r="2932">
          <cell r="A2932">
            <v>5606</v>
          </cell>
          <cell r="B2932">
            <v>29</v>
          </cell>
          <cell r="C2932" t="str">
            <v>SA</v>
          </cell>
        </row>
        <row r="2933">
          <cell r="A2933">
            <v>5607</v>
          </cell>
          <cell r="B2933">
            <v>29</v>
          </cell>
          <cell r="C2933" t="str">
            <v>SA</v>
          </cell>
        </row>
        <row r="2934">
          <cell r="A2934">
            <v>5608</v>
          </cell>
          <cell r="B2934">
            <v>29</v>
          </cell>
          <cell r="C2934" t="str">
            <v>SA</v>
          </cell>
        </row>
        <row r="2935">
          <cell r="A2935">
            <v>5609</v>
          </cell>
          <cell r="B2935">
            <v>29</v>
          </cell>
          <cell r="C2935" t="str">
            <v>SA</v>
          </cell>
        </row>
        <row r="2936">
          <cell r="A2936">
            <v>5630</v>
          </cell>
          <cell r="B2936">
            <v>29</v>
          </cell>
          <cell r="C2936" t="str">
            <v>SA</v>
          </cell>
        </row>
        <row r="2937">
          <cell r="A2937">
            <v>5631</v>
          </cell>
          <cell r="B2937">
            <v>29</v>
          </cell>
          <cell r="C2937" t="str">
            <v>SA</v>
          </cell>
        </row>
        <row r="2938">
          <cell r="A2938">
            <v>5632</v>
          </cell>
          <cell r="B2938">
            <v>29</v>
          </cell>
          <cell r="C2938" t="str">
            <v>SA</v>
          </cell>
        </row>
        <row r="2939">
          <cell r="A2939">
            <v>5633</v>
          </cell>
          <cell r="B2939">
            <v>29</v>
          </cell>
          <cell r="C2939" t="str">
            <v>SA</v>
          </cell>
        </row>
        <row r="2940">
          <cell r="A2940">
            <v>5640</v>
          </cell>
          <cell r="B2940">
            <v>29</v>
          </cell>
          <cell r="C2940" t="str">
            <v>SA</v>
          </cell>
        </row>
        <row r="2941">
          <cell r="A2941">
            <v>5641</v>
          </cell>
          <cell r="B2941">
            <v>29</v>
          </cell>
          <cell r="C2941" t="str">
            <v>SA</v>
          </cell>
        </row>
        <row r="2942">
          <cell r="A2942">
            <v>5642</v>
          </cell>
          <cell r="B2942">
            <v>29</v>
          </cell>
          <cell r="C2942" t="str">
            <v>SA</v>
          </cell>
        </row>
        <row r="2943">
          <cell r="A2943">
            <v>5650</v>
          </cell>
          <cell r="B2943">
            <v>29</v>
          </cell>
          <cell r="C2943" t="str">
            <v>SA</v>
          </cell>
        </row>
        <row r="2944">
          <cell r="A2944">
            <v>5651</v>
          </cell>
          <cell r="B2944">
            <v>29</v>
          </cell>
          <cell r="C2944" t="str">
            <v>SA</v>
          </cell>
        </row>
        <row r="2945">
          <cell r="A2945">
            <v>5652</v>
          </cell>
          <cell r="B2945">
            <v>29</v>
          </cell>
          <cell r="C2945" t="str">
            <v>SA</v>
          </cell>
        </row>
        <row r="2946">
          <cell r="A2946">
            <v>5653</v>
          </cell>
          <cell r="B2946">
            <v>29</v>
          </cell>
          <cell r="C2946" t="str">
            <v>SA</v>
          </cell>
        </row>
        <row r="2947">
          <cell r="A2947">
            <v>5654</v>
          </cell>
          <cell r="B2947">
            <v>29</v>
          </cell>
          <cell r="C2947" t="str">
            <v>SA</v>
          </cell>
        </row>
        <row r="2948">
          <cell r="A2948">
            <v>5655</v>
          </cell>
          <cell r="B2948">
            <v>29</v>
          </cell>
          <cell r="C2948" t="str">
            <v>SA</v>
          </cell>
        </row>
        <row r="2949">
          <cell r="A2949">
            <v>5660</v>
          </cell>
          <cell r="B2949">
            <v>29</v>
          </cell>
          <cell r="C2949" t="str">
            <v>SA</v>
          </cell>
        </row>
        <row r="2950">
          <cell r="A2950">
            <v>5661</v>
          </cell>
          <cell r="B2950">
            <v>29</v>
          </cell>
          <cell r="C2950" t="str">
            <v>SA</v>
          </cell>
        </row>
        <row r="2951">
          <cell r="A2951">
            <v>5670</v>
          </cell>
          <cell r="B2951">
            <v>29</v>
          </cell>
          <cell r="C2951" t="str">
            <v>SA</v>
          </cell>
        </row>
        <row r="2952">
          <cell r="A2952">
            <v>5671</v>
          </cell>
          <cell r="B2952">
            <v>29</v>
          </cell>
          <cell r="C2952" t="str">
            <v>SA</v>
          </cell>
        </row>
        <row r="2953">
          <cell r="A2953">
            <v>5680</v>
          </cell>
          <cell r="B2953">
            <v>29</v>
          </cell>
          <cell r="C2953" t="str">
            <v>SA</v>
          </cell>
        </row>
        <row r="2954">
          <cell r="A2954">
            <v>5690</v>
          </cell>
          <cell r="B2954">
            <v>29</v>
          </cell>
          <cell r="C2954" t="str">
            <v>SA</v>
          </cell>
        </row>
        <row r="2955">
          <cell r="A2955">
            <v>5700</v>
          </cell>
          <cell r="B2955">
            <v>32</v>
          </cell>
          <cell r="C2955" t="str">
            <v>SA</v>
          </cell>
        </row>
        <row r="2956">
          <cell r="A2956">
            <v>5710</v>
          </cell>
          <cell r="B2956">
            <v>32</v>
          </cell>
          <cell r="C2956" t="str">
            <v>SA</v>
          </cell>
        </row>
        <row r="2957">
          <cell r="A2957">
            <v>5720</v>
          </cell>
          <cell r="B2957">
            <v>30</v>
          </cell>
          <cell r="C2957" t="str">
            <v>SA</v>
          </cell>
        </row>
        <row r="2958">
          <cell r="A2958">
            <v>5722</v>
          </cell>
          <cell r="B2958">
            <v>30</v>
          </cell>
          <cell r="C2958" t="str">
            <v>SA</v>
          </cell>
        </row>
        <row r="2959">
          <cell r="A2959">
            <v>5723</v>
          </cell>
          <cell r="B2959">
            <v>30</v>
          </cell>
          <cell r="C2959" t="str">
            <v>SA</v>
          </cell>
        </row>
        <row r="2960">
          <cell r="A2960">
            <v>5724</v>
          </cell>
          <cell r="B2960">
            <v>30</v>
          </cell>
          <cell r="C2960" t="str">
            <v>SA</v>
          </cell>
        </row>
        <row r="2961">
          <cell r="A2961">
            <v>5725</v>
          </cell>
          <cell r="B2961">
            <v>30</v>
          </cell>
          <cell r="C2961" t="str">
            <v>SA</v>
          </cell>
        </row>
        <row r="2962">
          <cell r="A2962">
            <v>5730</v>
          </cell>
          <cell r="B2962">
            <v>31</v>
          </cell>
          <cell r="C2962" t="str">
            <v>SA</v>
          </cell>
        </row>
        <row r="2963">
          <cell r="A2963">
            <v>5731</v>
          </cell>
          <cell r="B2963">
            <v>31</v>
          </cell>
          <cell r="C2963" t="str">
            <v>SA</v>
          </cell>
        </row>
        <row r="2964">
          <cell r="A2964">
            <v>5732</v>
          </cell>
          <cell r="B2964">
            <v>31</v>
          </cell>
          <cell r="C2964" t="str">
            <v>SA</v>
          </cell>
        </row>
        <row r="2965">
          <cell r="A2965">
            <v>5733</v>
          </cell>
          <cell r="B2965">
            <v>31</v>
          </cell>
          <cell r="C2965" t="str">
            <v>SA</v>
          </cell>
        </row>
        <row r="2966">
          <cell r="A2966">
            <v>5734</v>
          </cell>
          <cell r="B2966">
            <v>31</v>
          </cell>
          <cell r="C2966" t="str">
            <v>SA</v>
          </cell>
        </row>
        <row r="2967">
          <cell r="A2967">
            <v>5800</v>
          </cell>
          <cell r="B2967">
            <v>33</v>
          </cell>
          <cell r="C2967" t="str">
            <v>SA</v>
          </cell>
        </row>
        <row r="2968">
          <cell r="A2968">
            <v>5810</v>
          </cell>
          <cell r="B2968">
            <v>33</v>
          </cell>
          <cell r="C2968" t="str">
            <v>SA</v>
          </cell>
        </row>
        <row r="2969">
          <cell r="A2969">
            <v>5839</v>
          </cell>
          <cell r="B2969">
            <v>33</v>
          </cell>
          <cell r="C2969" t="str">
            <v>SA</v>
          </cell>
        </row>
        <row r="2970">
          <cell r="A2970">
            <v>5880</v>
          </cell>
          <cell r="B2970">
            <v>33</v>
          </cell>
          <cell r="C2970" t="str">
            <v>SA</v>
          </cell>
        </row>
        <row r="2971">
          <cell r="A2971">
            <v>5881</v>
          </cell>
          <cell r="B2971">
            <v>33</v>
          </cell>
          <cell r="C2971" t="str">
            <v>SA</v>
          </cell>
        </row>
        <row r="2972">
          <cell r="A2972">
            <v>5882</v>
          </cell>
          <cell r="B2972">
            <v>33</v>
          </cell>
          <cell r="C2972" t="str">
            <v>SA</v>
          </cell>
        </row>
        <row r="2973">
          <cell r="A2973">
            <v>5883</v>
          </cell>
          <cell r="B2973">
            <v>33</v>
          </cell>
          <cell r="C2973" t="str">
            <v>SA</v>
          </cell>
        </row>
        <row r="2974">
          <cell r="A2974">
            <v>5884</v>
          </cell>
          <cell r="B2974">
            <v>33</v>
          </cell>
          <cell r="C2974" t="str">
            <v>SA</v>
          </cell>
        </row>
        <row r="2975">
          <cell r="A2975">
            <v>5885</v>
          </cell>
          <cell r="B2975">
            <v>33</v>
          </cell>
          <cell r="C2975" t="str">
            <v>SA</v>
          </cell>
        </row>
        <row r="2976">
          <cell r="A2976">
            <v>5886</v>
          </cell>
          <cell r="B2976">
            <v>33</v>
          </cell>
          <cell r="C2976" t="str">
            <v>SA</v>
          </cell>
        </row>
        <row r="2977">
          <cell r="A2977">
            <v>5887</v>
          </cell>
          <cell r="B2977">
            <v>33</v>
          </cell>
          <cell r="C2977" t="str">
            <v>SA</v>
          </cell>
        </row>
        <row r="2978">
          <cell r="A2978">
            <v>5888</v>
          </cell>
          <cell r="B2978">
            <v>33</v>
          </cell>
          <cell r="C2978" t="str">
            <v>SA</v>
          </cell>
        </row>
        <row r="2979">
          <cell r="A2979">
            <v>5889</v>
          </cell>
          <cell r="B2979">
            <v>33</v>
          </cell>
          <cell r="C2979" t="str">
            <v>SA</v>
          </cell>
        </row>
        <row r="2980">
          <cell r="A2980">
            <v>5942</v>
          </cell>
          <cell r="B2980">
            <v>33</v>
          </cell>
          <cell r="C2980" t="str">
            <v>SA</v>
          </cell>
        </row>
        <row r="2981">
          <cell r="A2981">
            <v>5950</v>
          </cell>
          <cell r="B2981">
            <v>33</v>
          </cell>
          <cell r="C2981" t="str">
            <v>SA</v>
          </cell>
        </row>
        <row r="2982">
          <cell r="A2982">
            <v>6000</v>
          </cell>
          <cell r="B2982">
            <v>7</v>
          </cell>
          <cell r="C2982" t="str">
            <v>WA</v>
          </cell>
        </row>
        <row r="2983">
          <cell r="A2983">
            <v>6001</v>
          </cell>
          <cell r="B2983">
            <v>7</v>
          </cell>
          <cell r="C2983" t="str">
            <v>WA</v>
          </cell>
        </row>
        <row r="2984">
          <cell r="A2984">
            <v>6003</v>
          </cell>
          <cell r="B2984">
            <v>7</v>
          </cell>
          <cell r="C2984" t="str">
            <v>WA</v>
          </cell>
        </row>
        <row r="2985">
          <cell r="A2985">
            <v>6004</v>
          </cell>
          <cell r="B2985">
            <v>7</v>
          </cell>
          <cell r="C2985" t="str">
            <v>WA</v>
          </cell>
        </row>
        <row r="2986">
          <cell r="A2986">
            <v>6005</v>
          </cell>
          <cell r="B2986">
            <v>7</v>
          </cell>
          <cell r="C2986" t="str">
            <v>WA</v>
          </cell>
        </row>
        <row r="2987">
          <cell r="A2987">
            <v>6006</v>
          </cell>
          <cell r="B2987">
            <v>7</v>
          </cell>
          <cell r="C2987" t="str">
            <v>WA</v>
          </cell>
        </row>
        <row r="2988">
          <cell r="A2988">
            <v>6007</v>
          </cell>
          <cell r="B2988">
            <v>7</v>
          </cell>
          <cell r="C2988" t="str">
            <v>WA</v>
          </cell>
        </row>
        <row r="2989">
          <cell r="A2989">
            <v>6008</v>
          </cell>
          <cell r="B2989">
            <v>7</v>
          </cell>
          <cell r="C2989" t="str">
            <v>WA</v>
          </cell>
        </row>
        <row r="2990">
          <cell r="A2990">
            <v>6009</v>
          </cell>
          <cell r="B2990">
            <v>7</v>
          </cell>
          <cell r="C2990" t="str">
            <v>WA</v>
          </cell>
        </row>
        <row r="2991">
          <cell r="A2991">
            <v>6010</v>
          </cell>
          <cell r="B2991">
            <v>7</v>
          </cell>
          <cell r="C2991" t="str">
            <v>WA</v>
          </cell>
        </row>
        <row r="2992">
          <cell r="A2992">
            <v>6011</v>
          </cell>
          <cell r="B2992">
            <v>7</v>
          </cell>
          <cell r="C2992" t="str">
            <v>WA</v>
          </cell>
        </row>
        <row r="2993">
          <cell r="A2993">
            <v>6012</v>
          </cell>
          <cell r="B2993">
            <v>7</v>
          </cell>
          <cell r="C2993" t="str">
            <v>WA</v>
          </cell>
        </row>
        <row r="2994">
          <cell r="A2994">
            <v>6014</v>
          </cell>
          <cell r="B2994">
            <v>7</v>
          </cell>
          <cell r="C2994" t="str">
            <v>WA</v>
          </cell>
        </row>
        <row r="2995">
          <cell r="A2995">
            <v>6015</v>
          </cell>
          <cell r="B2995">
            <v>7</v>
          </cell>
          <cell r="C2995" t="str">
            <v>WA</v>
          </cell>
        </row>
        <row r="2996">
          <cell r="A2996">
            <v>6016</v>
          </cell>
          <cell r="B2996">
            <v>7</v>
          </cell>
          <cell r="C2996" t="str">
            <v>WA</v>
          </cell>
        </row>
        <row r="2997">
          <cell r="A2997">
            <v>6017</v>
          </cell>
          <cell r="B2997">
            <v>7</v>
          </cell>
          <cell r="C2997" t="str">
            <v>WA</v>
          </cell>
        </row>
        <row r="2998">
          <cell r="A2998">
            <v>6018</v>
          </cell>
          <cell r="B2998">
            <v>7</v>
          </cell>
          <cell r="C2998" t="str">
            <v>WA</v>
          </cell>
        </row>
        <row r="2999">
          <cell r="A2999">
            <v>6019</v>
          </cell>
          <cell r="B2999">
            <v>7</v>
          </cell>
          <cell r="C2999" t="str">
            <v>WA</v>
          </cell>
        </row>
        <row r="3000">
          <cell r="A3000">
            <v>6020</v>
          </cell>
          <cell r="B3000">
            <v>7</v>
          </cell>
          <cell r="C3000" t="str">
            <v>WA</v>
          </cell>
        </row>
        <row r="3001">
          <cell r="A3001">
            <v>6021</v>
          </cell>
          <cell r="B3001">
            <v>7</v>
          </cell>
          <cell r="C3001" t="str">
            <v>WA</v>
          </cell>
        </row>
        <row r="3002">
          <cell r="A3002">
            <v>6022</v>
          </cell>
          <cell r="B3002">
            <v>7</v>
          </cell>
          <cell r="C3002" t="str">
            <v>WA</v>
          </cell>
        </row>
        <row r="3003">
          <cell r="A3003">
            <v>6023</v>
          </cell>
          <cell r="B3003">
            <v>7</v>
          </cell>
          <cell r="C3003" t="str">
            <v>WA</v>
          </cell>
        </row>
        <row r="3004">
          <cell r="A3004">
            <v>6024</v>
          </cell>
          <cell r="B3004">
            <v>7</v>
          </cell>
          <cell r="C3004" t="str">
            <v>WA</v>
          </cell>
        </row>
        <row r="3005">
          <cell r="A3005">
            <v>6025</v>
          </cell>
          <cell r="B3005">
            <v>7</v>
          </cell>
          <cell r="C3005" t="str">
            <v>WA</v>
          </cell>
        </row>
        <row r="3006">
          <cell r="A3006">
            <v>6026</v>
          </cell>
          <cell r="B3006">
            <v>7</v>
          </cell>
          <cell r="C3006" t="str">
            <v>WA</v>
          </cell>
        </row>
        <row r="3007">
          <cell r="A3007">
            <v>6027</v>
          </cell>
          <cell r="B3007">
            <v>7</v>
          </cell>
          <cell r="C3007" t="str">
            <v>WA</v>
          </cell>
        </row>
        <row r="3008">
          <cell r="A3008">
            <v>6028</v>
          </cell>
          <cell r="B3008">
            <v>7</v>
          </cell>
          <cell r="C3008" t="str">
            <v>WA</v>
          </cell>
        </row>
        <row r="3009">
          <cell r="A3009">
            <v>6029</v>
          </cell>
          <cell r="B3009">
            <v>7</v>
          </cell>
          <cell r="C3009" t="str">
            <v>WA</v>
          </cell>
        </row>
        <row r="3010">
          <cell r="A3010">
            <v>6030</v>
          </cell>
          <cell r="B3010">
            <v>7</v>
          </cell>
          <cell r="C3010" t="str">
            <v>WA</v>
          </cell>
        </row>
        <row r="3011">
          <cell r="A3011">
            <v>6031</v>
          </cell>
          <cell r="B3011">
            <v>7</v>
          </cell>
          <cell r="C3011" t="str">
            <v>WA</v>
          </cell>
        </row>
        <row r="3012">
          <cell r="A3012">
            <v>6032</v>
          </cell>
          <cell r="B3012">
            <v>7</v>
          </cell>
          <cell r="C3012" t="str">
            <v>WA</v>
          </cell>
        </row>
        <row r="3013">
          <cell r="A3013">
            <v>6033</v>
          </cell>
          <cell r="B3013">
            <v>7</v>
          </cell>
          <cell r="C3013" t="str">
            <v>WA</v>
          </cell>
        </row>
        <row r="3014">
          <cell r="A3014">
            <v>6034</v>
          </cell>
          <cell r="B3014">
            <v>7</v>
          </cell>
          <cell r="C3014" t="str">
            <v>WA</v>
          </cell>
        </row>
        <row r="3015">
          <cell r="A3015">
            <v>6035</v>
          </cell>
          <cell r="B3015">
            <v>7</v>
          </cell>
          <cell r="C3015" t="str">
            <v>WA</v>
          </cell>
        </row>
        <row r="3016">
          <cell r="A3016">
            <v>6036</v>
          </cell>
          <cell r="B3016">
            <v>7</v>
          </cell>
          <cell r="C3016" t="str">
            <v>WA</v>
          </cell>
        </row>
        <row r="3017">
          <cell r="A3017">
            <v>6037</v>
          </cell>
          <cell r="B3017">
            <v>7</v>
          </cell>
          <cell r="C3017" t="str">
            <v>WA</v>
          </cell>
        </row>
        <row r="3018">
          <cell r="A3018">
            <v>6038</v>
          </cell>
          <cell r="B3018">
            <v>7</v>
          </cell>
          <cell r="C3018" t="str">
            <v>WA</v>
          </cell>
        </row>
        <row r="3019">
          <cell r="A3019">
            <v>6041</v>
          </cell>
          <cell r="B3019">
            <v>7</v>
          </cell>
          <cell r="C3019" t="str">
            <v>WA</v>
          </cell>
        </row>
        <row r="3020">
          <cell r="A3020">
            <v>6042</v>
          </cell>
          <cell r="B3020">
            <v>7</v>
          </cell>
          <cell r="C3020" t="str">
            <v>WA</v>
          </cell>
        </row>
        <row r="3021">
          <cell r="A3021">
            <v>6043</v>
          </cell>
          <cell r="B3021">
            <v>7</v>
          </cell>
          <cell r="C3021" t="str">
            <v>WA</v>
          </cell>
        </row>
        <row r="3022">
          <cell r="A3022">
            <v>6044</v>
          </cell>
          <cell r="B3022">
            <v>7</v>
          </cell>
          <cell r="C3022" t="str">
            <v>WA</v>
          </cell>
        </row>
        <row r="3023">
          <cell r="A3023">
            <v>6050</v>
          </cell>
          <cell r="B3023">
            <v>7</v>
          </cell>
          <cell r="C3023" t="str">
            <v>WA</v>
          </cell>
        </row>
        <row r="3024">
          <cell r="A3024">
            <v>6051</v>
          </cell>
          <cell r="B3024">
            <v>7</v>
          </cell>
          <cell r="C3024" t="str">
            <v>WA</v>
          </cell>
        </row>
        <row r="3025">
          <cell r="A3025">
            <v>6052</v>
          </cell>
          <cell r="B3025">
            <v>7</v>
          </cell>
          <cell r="C3025" t="str">
            <v>WA</v>
          </cell>
        </row>
        <row r="3026">
          <cell r="A3026">
            <v>6053</v>
          </cell>
          <cell r="B3026">
            <v>7</v>
          </cell>
          <cell r="C3026" t="str">
            <v>WA</v>
          </cell>
        </row>
        <row r="3027">
          <cell r="A3027">
            <v>6054</v>
          </cell>
          <cell r="B3027">
            <v>7</v>
          </cell>
          <cell r="C3027" t="str">
            <v>WA</v>
          </cell>
        </row>
        <row r="3028">
          <cell r="A3028">
            <v>6055</v>
          </cell>
          <cell r="B3028">
            <v>7</v>
          </cell>
          <cell r="C3028" t="str">
            <v>WA</v>
          </cell>
        </row>
        <row r="3029">
          <cell r="A3029">
            <v>6056</v>
          </cell>
          <cell r="B3029">
            <v>7</v>
          </cell>
          <cell r="C3029" t="str">
            <v>WA</v>
          </cell>
        </row>
        <row r="3030">
          <cell r="A3030">
            <v>6057</v>
          </cell>
          <cell r="B3030">
            <v>7</v>
          </cell>
          <cell r="C3030" t="str">
            <v>WA</v>
          </cell>
        </row>
        <row r="3031">
          <cell r="A3031">
            <v>6058</v>
          </cell>
          <cell r="B3031">
            <v>7</v>
          </cell>
          <cell r="C3031" t="str">
            <v>WA</v>
          </cell>
        </row>
        <row r="3032">
          <cell r="A3032">
            <v>6059</v>
          </cell>
          <cell r="B3032">
            <v>7</v>
          </cell>
          <cell r="C3032" t="str">
            <v>WA</v>
          </cell>
        </row>
        <row r="3033">
          <cell r="A3033">
            <v>6060</v>
          </cell>
          <cell r="B3033">
            <v>7</v>
          </cell>
          <cell r="C3033" t="str">
            <v>WA</v>
          </cell>
        </row>
        <row r="3034">
          <cell r="A3034">
            <v>6061</v>
          </cell>
          <cell r="B3034">
            <v>7</v>
          </cell>
          <cell r="C3034" t="str">
            <v>WA</v>
          </cell>
        </row>
        <row r="3035">
          <cell r="A3035">
            <v>6062</v>
          </cell>
          <cell r="B3035">
            <v>7</v>
          </cell>
          <cell r="C3035" t="str">
            <v>WA</v>
          </cell>
        </row>
        <row r="3036">
          <cell r="A3036">
            <v>6063</v>
          </cell>
          <cell r="B3036">
            <v>7</v>
          </cell>
          <cell r="C3036" t="str">
            <v>WA</v>
          </cell>
        </row>
        <row r="3037">
          <cell r="A3037">
            <v>6064</v>
          </cell>
          <cell r="B3037">
            <v>7</v>
          </cell>
          <cell r="C3037" t="str">
            <v>WA</v>
          </cell>
        </row>
        <row r="3038">
          <cell r="A3038">
            <v>6065</v>
          </cell>
          <cell r="B3038">
            <v>7</v>
          </cell>
          <cell r="C3038" t="str">
            <v>WA</v>
          </cell>
        </row>
        <row r="3039">
          <cell r="A3039">
            <v>6066</v>
          </cell>
          <cell r="B3039">
            <v>7</v>
          </cell>
          <cell r="C3039" t="str">
            <v>WA</v>
          </cell>
        </row>
        <row r="3040">
          <cell r="A3040">
            <v>6067</v>
          </cell>
          <cell r="B3040">
            <v>7</v>
          </cell>
          <cell r="C3040" t="str">
            <v>WA</v>
          </cell>
        </row>
        <row r="3041">
          <cell r="A3041">
            <v>6068</v>
          </cell>
          <cell r="B3041">
            <v>7</v>
          </cell>
          <cell r="C3041" t="str">
            <v>WA</v>
          </cell>
        </row>
        <row r="3042">
          <cell r="A3042">
            <v>6069</v>
          </cell>
          <cell r="B3042">
            <v>7</v>
          </cell>
          <cell r="C3042" t="str">
            <v>WA</v>
          </cell>
        </row>
        <row r="3043">
          <cell r="A3043">
            <v>6070</v>
          </cell>
          <cell r="B3043">
            <v>7</v>
          </cell>
          <cell r="C3043" t="str">
            <v>WA</v>
          </cell>
        </row>
        <row r="3044">
          <cell r="A3044">
            <v>6071</v>
          </cell>
          <cell r="B3044">
            <v>7</v>
          </cell>
          <cell r="C3044" t="str">
            <v>WA</v>
          </cell>
        </row>
        <row r="3045">
          <cell r="A3045">
            <v>6072</v>
          </cell>
          <cell r="B3045">
            <v>7</v>
          </cell>
          <cell r="C3045" t="str">
            <v>WA</v>
          </cell>
        </row>
        <row r="3046">
          <cell r="A3046">
            <v>6073</v>
          </cell>
          <cell r="B3046">
            <v>7</v>
          </cell>
          <cell r="C3046" t="str">
            <v>WA</v>
          </cell>
        </row>
        <row r="3047">
          <cell r="A3047">
            <v>6074</v>
          </cell>
          <cell r="B3047">
            <v>7</v>
          </cell>
          <cell r="C3047" t="str">
            <v>WA</v>
          </cell>
        </row>
        <row r="3048">
          <cell r="A3048">
            <v>6076</v>
          </cell>
          <cell r="B3048">
            <v>7</v>
          </cell>
          <cell r="C3048" t="str">
            <v>WA</v>
          </cell>
        </row>
        <row r="3049">
          <cell r="A3049">
            <v>6081</v>
          </cell>
          <cell r="B3049">
            <v>7</v>
          </cell>
          <cell r="C3049" t="str">
            <v>WA</v>
          </cell>
        </row>
        <row r="3050">
          <cell r="A3050">
            <v>6082</v>
          </cell>
          <cell r="B3050">
            <v>7</v>
          </cell>
          <cell r="C3050" t="str">
            <v>WA</v>
          </cell>
        </row>
        <row r="3051">
          <cell r="A3051">
            <v>6083</v>
          </cell>
          <cell r="B3051">
            <v>7</v>
          </cell>
          <cell r="C3051" t="str">
            <v>WA</v>
          </cell>
        </row>
        <row r="3052">
          <cell r="A3052">
            <v>6084</v>
          </cell>
          <cell r="B3052">
            <v>7</v>
          </cell>
          <cell r="C3052" t="str">
            <v>WA</v>
          </cell>
        </row>
        <row r="3053">
          <cell r="A3053">
            <v>6090</v>
          </cell>
          <cell r="B3053">
            <v>7</v>
          </cell>
          <cell r="C3053" t="str">
            <v>WA</v>
          </cell>
        </row>
        <row r="3054">
          <cell r="A3054">
            <v>6100</v>
          </cell>
          <cell r="B3054">
            <v>7</v>
          </cell>
          <cell r="C3054" t="str">
            <v>WA</v>
          </cell>
        </row>
        <row r="3055">
          <cell r="A3055">
            <v>6101</v>
          </cell>
          <cell r="B3055">
            <v>7</v>
          </cell>
          <cell r="C3055" t="str">
            <v>WA</v>
          </cell>
        </row>
        <row r="3056">
          <cell r="A3056">
            <v>6102</v>
          </cell>
          <cell r="B3056">
            <v>7</v>
          </cell>
          <cell r="C3056" t="str">
            <v>WA</v>
          </cell>
        </row>
        <row r="3057">
          <cell r="A3057">
            <v>6103</v>
          </cell>
          <cell r="B3057">
            <v>7</v>
          </cell>
          <cell r="C3057" t="str">
            <v>WA</v>
          </cell>
        </row>
        <row r="3058">
          <cell r="A3058">
            <v>6104</v>
          </cell>
          <cell r="B3058">
            <v>7</v>
          </cell>
          <cell r="C3058" t="str">
            <v>WA</v>
          </cell>
        </row>
        <row r="3059">
          <cell r="A3059">
            <v>6105</v>
          </cell>
          <cell r="B3059">
            <v>7</v>
          </cell>
          <cell r="C3059" t="str">
            <v>WA</v>
          </cell>
        </row>
        <row r="3060">
          <cell r="A3060">
            <v>6106</v>
          </cell>
          <cell r="B3060">
            <v>7</v>
          </cell>
          <cell r="C3060" t="str">
            <v>WA</v>
          </cell>
        </row>
        <row r="3061">
          <cell r="A3061">
            <v>6107</v>
          </cell>
          <cell r="B3061">
            <v>7</v>
          </cell>
          <cell r="C3061" t="str">
            <v>WA</v>
          </cell>
        </row>
        <row r="3062">
          <cell r="A3062">
            <v>6108</v>
          </cell>
          <cell r="B3062">
            <v>7</v>
          </cell>
          <cell r="C3062" t="str">
            <v>WA</v>
          </cell>
        </row>
        <row r="3063">
          <cell r="A3063">
            <v>6109</v>
          </cell>
          <cell r="B3063">
            <v>7</v>
          </cell>
          <cell r="C3063" t="str">
            <v>WA</v>
          </cell>
        </row>
        <row r="3064">
          <cell r="A3064">
            <v>6110</v>
          </cell>
          <cell r="B3064">
            <v>7</v>
          </cell>
          <cell r="C3064" t="str">
            <v>WA</v>
          </cell>
        </row>
        <row r="3065">
          <cell r="A3065">
            <v>6111</v>
          </cell>
          <cell r="B3065">
            <v>7</v>
          </cell>
          <cell r="C3065" t="str">
            <v>WA</v>
          </cell>
        </row>
        <row r="3066">
          <cell r="A3066">
            <v>6112</v>
          </cell>
          <cell r="B3066">
            <v>7</v>
          </cell>
          <cell r="C3066" t="str">
            <v>WA</v>
          </cell>
        </row>
        <row r="3067">
          <cell r="A3067">
            <v>6121</v>
          </cell>
          <cell r="B3067">
            <v>7</v>
          </cell>
          <cell r="C3067" t="str">
            <v>WA</v>
          </cell>
        </row>
        <row r="3068">
          <cell r="A3068">
            <v>6122</v>
          </cell>
          <cell r="B3068">
            <v>7</v>
          </cell>
          <cell r="C3068" t="str">
            <v>WA</v>
          </cell>
        </row>
        <row r="3069">
          <cell r="A3069">
            <v>6123</v>
          </cell>
          <cell r="B3069">
            <v>7</v>
          </cell>
          <cell r="C3069" t="str">
            <v>WA</v>
          </cell>
        </row>
        <row r="3070">
          <cell r="A3070">
            <v>6124</v>
          </cell>
          <cell r="B3070">
            <v>7</v>
          </cell>
          <cell r="C3070" t="str">
            <v>WA</v>
          </cell>
        </row>
        <row r="3071">
          <cell r="A3071">
            <v>6125</v>
          </cell>
          <cell r="B3071">
            <v>7</v>
          </cell>
          <cell r="C3071" t="str">
            <v>WA</v>
          </cell>
        </row>
        <row r="3072">
          <cell r="A3072">
            <v>6126</v>
          </cell>
          <cell r="B3072">
            <v>7</v>
          </cell>
          <cell r="C3072" t="str">
            <v>WA</v>
          </cell>
        </row>
        <row r="3073">
          <cell r="A3073">
            <v>6147</v>
          </cell>
          <cell r="B3073">
            <v>7</v>
          </cell>
          <cell r="C3073" t="str">
            <v>WA</v>
          </cell>
        </row>
        <row r="3074">
          <cell r="A3074">
            <v>6148</v>
          </cell>
          <cell r="B3074">
            <v>7</v>
          </cell>
          <cell r="C3074" t="str">
            <v>WA</v>
          </cell>
        </row>
        <row r="3075">
          <cell r="A3075">
            <v>6149</v>
          </cell>
          <cell r="B3075">
            <v>7</v>
          </cell>
          <cell r="C3075" t="str">
            <v>WA</v>
          </cell>
        </row>
        <row r="3076">
          <cell r="A3076">
            <v>6150</v>
          </cell>
          <cell r="B3076">
            <v>7</v>
          </cell>
          <cell r="C3076" t="str">
            <v>WA</v>
          </cell>
        </row>
        <row r="3077">
          <cell r="A3077">
            <v>6151</v>
          </cell>
          <cell r="B3077">
            <v>7</v>
          </cell>
          <cell r="C3077" t="str">
            <v>WA</v>
          </cell>
        </row>
        <row r="3078">
          <cell r="A3078">
            <v>6152</v>
          </cell>
          <cell r="B3078">
            <v>7</v>
          </cell>
          <cell r="C3078" t="str">
            <v>WA</v>
          </cell>
        </row>
        <row r="3079">
          <cell r="A3079">
            <v>6153</v>
          </cell>
          <cell r="B3079">
            <v>7</v>
          </cell>
          <cell r="C3079" t="str">
            <v>WA</v>
          </cell>
        </row>
        <row r="3080">
          <cell r="A3080">
            <v>6154</v>
          </cell>
          <cell r="B3080">
            <v>7</v>
          </cell>
          <cell r="C3080" t="str">
            <v>WA</v>
          </cell>
        </row>
        <row r="3081">
          <cell r="A3081">
            <v>6155</v>
          </cell>
          <cell r="B3081">
            <v>7</v>
          </cell>
          <cell r="C3081" t="str">
            <v>WA</v>
          </cell>
        </row>
        <row r="3082">
          <cell r="A3082">
            <v>6156</v>
          </cell>
          <cell r="B3082">
            <v>7</v>
          </cell>
          <cell r="C3082" t="str">
            <v>WA</v>
          </cell>
        </row>
        <row r="3083">
          <cell r="A3083">
            <v>6157</v>
          </cell>
          <cell r="B3083">
            <v>7</v>
          </cell>
          <cell r="C3083" t="str">
            <v>WA</v>
          </cell>
        </row>
        <row r="3084">
          <cell r="A3084">
            <v>6158</v>
          </cell>
          <cell r="B3084">
            <v>7</v>
          </cell>
          <cell r="C3084" t="str">
            <v>WA</v>
          </cell>
        </row>
        <row r="3085">
          <cell r="A3085">
            <v>6159</v>
          </cell>
          <cell r="B3085">
            <v>7</v>
          </cell>
          <cell r="C3085" t="str">
            <v>WA</v>
          </cell>
        </row>
        <row r="3086">
          <cell r="A3086">
            <v>6160</v>
          </cell>
          <cell r="B3086">
            <v>7</v>
          </cell>
          <cell r="C3086" t="str">
            <v>WA</v>
          </cell>
        </row>
        <row r="3087">
          <cell r="A3087">
            <v>6161</v>
          </cell>
          <cell r="B3087">
            <v>7</v>
          </cell>
          <cell r="C3087" t="str">
            <v>WA</v>
          </cell>
        </row>
        <row r="3088">
          <cell r="A3088">
            <v>6162</v>
          </cell>
          <cell r="B3088">
            <v>7</v>
          </cell>
          <cell r="C3088" t="str">
            <v>WA</v>
          </cell>
        </row>
        <row r="3089">
          <cell r="A3089">
            <v>6163</v>
          </cell>
          <cell r="B3089">
            <v>7</v>
          </cell>
          <cell r="C3089" t="str">
            <v>WA</v>
          </cell>
        </row>
        <row r="3090">
          <cell r="A3090">
            <v>6164</v>
          </cell>
          <cell r="B3090">
            <v>7</v>
          </cell>
          <cell r="C3090" t="str">
            <v>WA</v>
          </cell>
        </row>
        <row r="3091">
          <cell r="A3091">
            <v>6165</v>
          </cell>
          <cell r="B3091">
            <v>7</v>
          </cell>
          <cell r="C3091" t="str">
            <v>WA</v>
          </cell>
        </row>
        <row r="3092">
          <cell r="A3092">
            <v>6166</v>
          </cell>
          <cell r="B3092">
            <v>7</v>
          </cell>
          <cell r="C3092" t="str">
            <v>WA</v>
          </cell>
        </row>
        <row r="3093">
          <cell r="A3093">
            <v>6167</v>
          </cell>
          <cell r="B3093">
            <v>7</v>
          </cell>
          <cell r="C3093" t="str">
            <v>WA</v>
          </cell>
        </row>
        <row r="3094">
          <cell r="A3094">
            <v>6168</v>
          </cell>
          <cell r="B3094">
            <v>7</v>
          </cell>
          <cell r="C3094" t="str">
            <v>WA</v>
          </cell>
        </row>
        <row r="3095">
          <cell r="A3095">
            <v>6169</v>
          </cell>
          <cell r="B3095">
            <v>7</v>
          </cell>
          <cell r="C3095" t="str">
            <v>WA</v>
          </cell>
        </row>
        <row r="3096">
          <cell r="A3096">
            <v>6170</v>
          </cell>
          <cell r="B3096">
            <v>7</v>
          </cell>
          <cell r="C3096" t="str">
            <v>WA</v>
          </cell>
        </row>
        <row r="3097">
          <cell r="A3097">
            <v>6171</v>
          </cell>
          <cell r="B3097">
            <v>7</v>
          </cell>
          <cell r="C3097" t="str">
            <v>WA</v>
          </cell>
        </row>
        <row r="3098">
          <cell r="A3098">
            <v>6172</v>
          </cell>
          <cell r="B3098">
            <v>7</v>
          </cell>
          <cell r="C3098" t="str">
            <v>WA</v>
          </cell>
        </row>
        <row r="3099">
          <cell r="A3099">
            <v>6173</v>
          </cell>
          <cell r="B3099">
            <v>7</v>
          </cell>
          <cell r="C3099" t="str">
            <v>WA</v>
          </cell>
        </row>
        <row r="3100">
          <cell r="A3100">
            <v>6174</v>
          </cell>
          <cell r="B3100">
            <v>7</v>
          </cell>
          <cell r="C3100" t="str">
            <v>WA</v>
          </cell>
        </row>
        <row r="3101">
          <cell r="A3101">
            <v>6175</v>
          </cell>
          <cell r="B3101">
            <v>7</v>
          </cell>
          <cell r="C3101" t="str">
            <v>WA</v>
          </cell>
        </row>
        <row r="3102">
          <cell r="A3102">
            <v>6176</v>
          </cell>
          <cell r="B3102">
            <v>7</v>
          </cell>
          <cell r="C3102" t="str">
            <v>WA</v>
          </cell>
        </row>
        <row r="3103">
          <cell r="A3103">
            <v>6207</v>
          </cell>
          <cell r="B3103">
            <v>7</v>
          </cell>
          <cell r="C3103" t="str">
            <v>WA</v>
          </cell>
        </row>
        <row r="3104">
          <cell r="A3104">
            <v>6208</v>
          </cell>
          <cell r="B3104">
            <v>7</v>
          </cell>
          <cell r="C3104" t="str">
            <v>WA</v>
          </cell>
        </row>
        <row r="3105">
          <cell r="A3105">
            <v>6210</v>
          </cell>
          <cell r="B3105">
            <v>7</v>
          </cell>
          <cell r="C3105" t="str">
            <v>WA</v>
          </cell>
        </row>
        <row r="3106">
          <cell r="A3106">
            <v>6213</v>
          </cell>
          <cell r="B3106">
            <v>7</v>
          </cell>
          <cell r="C3106" t="str">
            <v>WA</v>
          </cell>
        </row>
        <row r="3107">
          <cell r="A3107">
            <v>6214</v>
          </cell>
          <cell r="B3107">
            <v>7</v>
          </cell>
          <cell r="C3107" t="str">
            <v>WA</v>
          </cell>
        </row>
        <row r="3108">
          <cell r="A3108">
            <v>6215</v>
          </cell>
          <cell r="B3108">
            <v>7</v>
          </cell>
          <cell r="C3108" t="str">
            <v>WA</v>
          </cell>
        </row>
        <row r="3109">
          <cell r="A3109">
            <v>6218</v>
          </cell>
          <cell r="B3109">
            <v>7</v>
          </cell>
          <cell r="C3109" t="str">
            <v>WA</v>
          </cell>
        </row>
        <row r="3110">
          <cell r="A3110">
            <v>6220</v>
          </cell>
          <cell r="B3110">
            <v>7</v>
          </cell>
          <cell r="C3110" t="str">
            <v>WA</v>
          </cell>
        </row>
        <row r="3111">
          <cell r="A3111">
            <v>6221</v>
          </cell>
          <cell r="B3111">
            <v>7</v>
          </cell>
          <cell r="C3111" t="str">
            <v>WA</v>
          </cell>
        </row>
        <row r="3112">
          <cell r="A3112">
            <v>6223</v>
          </cell>
          <cell r="B3112">
            <v>7</v>
          </cell>
          <cell r="C3112" t="str">
            <v>WA</v>
          </cell>
        </row>
        <row r="3113">
          <cell r="A3113">
            <v>6224</v>
          </cell>
          <cell r="B3113">
            <v>7</v>
          </cell>
          <cell r="C3113" t="str">
            <v>WA</v>
          </cell>
        </row>
        <row r="3114">
          <cell r="A3114">
            <v>6225</v>
          </cell>
          <cell r="B3114">
            <v>7</v>
          </cell>
          <cell r="C3114" t="str">
            <v>WA</v>
          </cell>
        </row>
        <row r="3115">
          <cell r="A3115">
            <v>6226</v>
          </cell>
          <cell r="B3115">
            <v>9</v>
          </cell>
          <cell r="C3115" t="str">
            <v>WA</v>
          </cell>
        </row>
        <row r="3116">
          <cell r="A3116">
            <v>6227</v>
          </cell>
          <cell r="B3116">
            <v>9</v>
          </cell>
          <cell r="C3116" t="str">
            <v>WA</v>
          </cell>
        </row>
        <row r="3117">
          <cell r="A3117">
            <v>6228</v>
          </cell>
          <cell r="B3117">
            <v>9</v>
          </cell>
          <cell r="C3117" t="str">
            <v>WA</v>
          </cell>
        </row>
        <row r="3118">
          <cell r="A3118">
            <v>6229</v>
          </cell>
          <cell r="B3118">
            <v>9</v>
          </cell>
          <cell r="C3118" t="str">
            <v>WA</v>
          </cell>
        </row>
        <row r="3119">
          <cell r="A3119">
            <v>6230</v>
          </cell>
          <cell r="B3119">
            <v>9</v>
          </cell>
          <cell r="C3119" t="str">
            <v>WA</v>
          </cell>
        </row>
        <row r="3120">
          <cell r="A3120">
            <v>6231</v>
          </cell>
          <cell r="B3120">
            <v>9</v>
          </cell>
          <cell r="C3120" t="str">
            <v>WA</v>
          </cell>
        </row>
        <row r="3121">
          <cell r="A3121">
            <v>6232</v>
          </cell>
          <cell r="B3121">
            <v>9</v>
          </cell>
          <cell r="C3121" t="str">
            <v>WA</v>
          </cell>
        </row>
        <row r="3122">
          <cell r="A3122">
            <v>6233</v>
          </cell>
          <cell r="B3122">
            <v>9</v>
          </cell>
          <cell r="C3122" t="str">
            <v>WA</v>
          </cell>
        </row>
        <row r="3123">
          <cell r="A3123">
            <v>6236</v>
          </cell>
          <cell r="B3123">
            <v>9</v>
          </cell>
          <cell r="C3123" t="str">
            <v>WA</v>
          </cell>
        </row>
        <row r="3124">
          <cell r="A3124">
            <v>6237</v>
          </cell>
          <cell r="B3124">
            <v>9</v>
          </cell>
          <cell r="C3124" t="str">
            <v>WA</v>
          </cell>
        </row>
        <row r="3125">
          <cell r="A3125">
            <v>6239</v>
          </cell>
          <cell r="B3125">
            <v>9</v>
          </cell>
          <cell r="C3125" t="str">
            <v>WA</v>
          </cell>
        </row>
        <row r="3126">
          <cell r="A3126">
            <v>6240</v>
          </cell>
          <cell r="B3126">
            <v>9</v>
          </cell>
          <cell r="C3126" t="str">
            <v>WA</v>
          </cell>
        </row>
        <row r="3127">
          <cell r="A3127">
            <v>6243</v>
          </cell>
          <cell r="B3127">
            <v>9</v>
          </cell>
          <cell r="C3127" t="str">
            <v>WA</v>
          </cell>
        </row>
        <row r="3128">
          <cell r="A3128">
            <v>6244</v>
          </cell>
          <cell r="B3128">
            <v>9</v>
          </cell>
          <cell r="C3128" t="str">
            <v>WA</v>
          </cell>
        </row>
        <row r="3129">
          <cell r="A3129">
            <v>6251</v>
          </cell>
          <cell r="B3129">
            <v>9</v>
          </cell>
          <cell r="C3129" t="str">
            <v>WA</v>
          </cell>
        </row>
        <row r="3130">
          <cell r="A3130">
            <v>6252</v>
          </cell>
          <cell r="B3130">
            <v>9</v>
          </cell>
          <cell r="C3130" t="str">
            <v>WA</v>
          </cell>
        </row>
        <row r="3131">
          <cell r="A3131">
            <v>6253</v>
          </cell>
          <cell r="B3131">
            <v>9</v>
          </cell>
          <cell r="C3131" t="str">
            <v>WA</v>
          </cell>
        </row>
        <row r="3132">
          <cell r="A3132">
            <v>6254</v>
          </cell>
          <cell r="B3132">
            <v>9</v>
          </cell>
          <cell r="C3132" t="str">
            <v>WA</v>
          </cell>
        </row>
        <row r="3133">
          <cell r="A3133">
            <v>6255</v>
          </cell>
          <cell r="B3133">
            <v>9</v>
          </cell>
          <cell r="C3133" t="str">
            <v>WA</v>
          </cell>
        </row>
        <row r="3134">
          <cell r="A3134">
            <v>6256</v>
          </cell>
          <cell r="B3134">
            <v>9</v>
          </cell>
          <cell r="C3134" t="str">
            <v>WA</v>
          </cell>
        </row>
        <row r="3135">
          <cell r="A3135">
            <v>6258</v>
          </cell>
          <cell r="B3135">
            <v>9</v>
          </cell>
          <cell r="C3135" t="str">
            <v>WA</v>
          </cell>
        </row>
        <row r="3136">
          <cell r="A3136">
            <v>6260</v>
          </cell>
          <cell r="B3136">
            <v>9</v>
          </cell>
          <cell r="C3136" t="str">
            <v>WA</v>
          </cell>
        </row>
        <row r="3137">
          <cell r="A3137">
            <v>6262</v>
          </cell>
          <cell r="B3137">
            <v>9</v>
          </cell>
          <cell r="C3137" t="str">
            <v>WA</v>
          </cell>
        </row>
        <row r="3138">
          <cell r="A3138">
            <v>6271</v>
          </cell>
          <cell r="B3138">
            <v>9</v>
          </cell>
          <cell r="C3138" t="str">
            <v>WA</v>
          </cell>
        </row>
        <row r="3139">
          <cell r="A3139">
            <v>6275</v>
          </cell>
          <cell r="B3139">
            <v>9</v>
          </cell>
          <cell r="C3139" t="str">
            <v>WA</v>
          </cell>
        </row>
        <row r="3140">
          <cell r="A3140">
            <v>6280</v>
          </cell>
          <cell r="B3140">
            <v>9</v>
          </cell>
          <cell r="C3140" t="str">
            <v>WA</v>
          </cell>
        </row>
        <row r="3141">
          <cell r="A3141">
            <v>6281</v>
          </cell>
          <cell r="B3141">
            <v>9</v>
          </cell>
          <cell r="C3141" t="str">
            <v>WA</v>
          </cell>
        </row>
        <row r="3142">
          <cell r="A3142">
            <v>6282</v>
          </cell>
          <cell r="B3142">
            <v>9</v>
          </cell>
          <cell r="C3142" t="str">
            <v>WA</v>
          </cell>
        </row>
        <row r="3143">
          <cell r="A3143">
            <v>6284</v>
          </cell>
          <cell r="B3143">
            <v>9</v>
          </cell>
          <cell r="C3143" t="str">
            <v>WA</v>
          </cell>
        </row>
        <row r="3144">
          <cell r="A3144">
            <v>6285</v>
          </cell>
          <cell r="B3144">
            <v>9</v>
          </cell>
          <cell r="C3144" t="str">
            <v>WA</v>
          </cell>
        </row>
        <row r="3145">
          <cell r="A3145">
            <v>6286</v>
          </cell>
          <cell r="B3145">
            <v>9</v>
          </cell>
          <cell r="C3145" t="str">
            <v>WA</v>
          </cell>
        </row>
        <row r="3146">
          <cell r="A3146">
            <v>6288</v>
          </cell>
          <cell r="B3146">
            <v>9</v>
          </cell>
          <cell r="C3146" t="str">
            <v>WA</v>
          </cell>
        </row>
        <row r="3147">
          <cell r="A3147">
            <v>6290</v>
          </cell>
          <cell r="B3147">
            <v>9</v>
          </cell>
          <cell r="C3147" t="str">
            <v>WA</v>
          </cell>
        </row>
        <row r="3148">
          <cell r="A3148">
            <v>6302</v>
          </cell>
          <cell r="B3148">
            <v>7</v>
          </cell>
          <cell r="C3148" t="str">
            <v>WA</v>
          </cell>
        </row>
        <row r="3149">
          <cell r="A3149">
            <v>6304</v>
          </cell>
          <cell r="B3149">
            <v>7</v>
          </cell>
          <cell r="C3149" t="str">
            <v>WA</v>
          </cell>
        </row>
        <row r="3150">
          <cell r="A3150">
            <v>6306</v>
          </cell>
          <cell r="B3150">
            <v>7</v>
          </cell>
          <cell r="C3150" t="str">
            <v>WA</v>
          </cell>
        </row>
        <row r="3151">
          <cell r="A3151">
            <v>6308</v>
          </cell>
          <cell r="B3151">
            <v>7</v>
          </cell>
          <cell r="C3151" t="str">
            <v>WA</v>
          </cell>
        </row>
        <row r="3152">
          <cell r="A3152">
            <v>6309</v>
          </cell>
          <cell r="B3152">
            <v>8</v>
          </cell>
          <cell r="C3152" t="str">
            <v>WA</v>
          </cell>
        </row>
        <row r="3153">
          <cell r="A3153">
            <v>6311</v>
          </cell>
          <cell r="B3153">
            <v>8</v>
          </cell>
          <cell r="C3153" t="str">
            <v>WA</v>
          </cell>
        </row>
        <row r="3154">
          <cell r="A3154">
            <v>6312</v>
          </cell>
          <cell r="B3154">
            <v>8</v>
          </cell>
          <cell r="C3154" t="str">
            <v>WA</v>
          </cell>
        </row>
        <row r="3155">
          <cell r="A3155">
            <v>6313</v>
          </cell>
          <cell r="B3155">
            <v>8</v>
          </cell>
          <cell r="C3155" t="str">
            <v>WA</v>
          </cell>
        </row>
        <row r="3156">
          <cell r="A3156">
            <v>6315</v>
          </cell>
          <cell r="B3156">
            <v>8</v>
          </cell>
          <cell r="C3156" t="str">
            <v>WA</v>
          </cell>
        </row>
        <row r="3157">
          <cell r="A3157">
            <v>6316</v>
          </cell>
          <cell r="B3157">
            <v>8</v>
          </cell>
          <cell r="C3157" t="str">
            <v>WA</v>
          </cell>
        </row>
        <row r="3158">
          <cell r="A3158">
            <v>6317</v>
          </cell>
          <cell r="B3158">
            <v>8</v>
          </cell>
          <cell r="C3158" t="str">
            <v>WA</v>
          </cell>
        </row>
        <row r="3159">
          <cell r="A3159">
            <v>6318</v>
          </cell>
          <cell r="B3159">
            <v>8</v>
          </cell>
          <cell r="C3159" t="str">
            <v>WA</v>
          </cell>
        </row>
        <row r="3160">
          <cell r="A3160">
            <v>6320</v>
          </cell>
          <cell r="B3160">
            <v>8</v>
          </cell>
          <cell r="C3160" t="str">
            <v>WA</v>
          </cell>
        </row>
        <row r="3161">
          <cell r="A3161">
            <v>6321</v>
          </cell>
          <cell r="B3161">
            <v>10</v>
          </cell>
          <cell r="C3161" t="str">
            <v>WA</v>
          </cell>
        </row>
        <row r="3162">
          <cell r="A3162">
            <v>6322</v>
          </cell>
          <cell r="B3162">
            <v>10</v>
          </cell>
          <cell r="C3162" t="str">
            <v>WA</v>
          </cell>
        </row>
        <row r="3163">
          <cell r="A3163">
            <v>6323</v>
          </cell>
          <cell r="B3163">
            <v>10</v>
          </cell>
          <cell r="C3163" t="str">
            <v>WA</v>
          </cell>
        </row>
        <row r="3164">
          <cell r="A3164">
            <v>6324</v>
          </cell>
          <cell r="B3164">
            <v>10</v>
          </cell>
          <cell r="C3164" t="str">
            <v>WA</v>
          </cell>
        </row>
        <row r="3165">
          <cell r="A3165">
            <v>6326</v>
          </cell>
          <cell r="B3165">
            <v>10</v>
          </cell>
          <cell r="C3165" t="str">
            <v>WA</v>
          </cell>
        </row>
        <row r="3166">
          <cell r="A3166">
            <v>6327</v>
          </cell>
          <cell r="B3166">
            <v>10</v>
          </cell>
          <cell r="C3166" t="str">
            <v>WA</v>
          </cell>
        </row>
        <row r="3167">
          <cell r="A3167">
            <v>6328</v>
          </cell>
          <cell r="B3167">
            <v>10</v>
          </cell>
          <cell r="C3167" t="str">
            <v>WA</v>
          </cell>
        </row>
        <row r="3168">
          <cell r="A3168">
            <v>6330</v>
          </cell>
          <cell r="B3168">
            <v>10</v>
          </cell>
          <cell r="C3168" t="str">
            <v>WA</v>
          </cell>
        </row>
        <row r="3169">
          <cell r="A3169">
            <v>6331</v>
          </cell>
          <cell r="B3169">
            <v>10</v>
          </cell>
          <cell r="C3169" t="str">
            <v>WA</v>
          </cell>
        </row>
        <row r="3170">
          <cell r="A3170">
            <v>6332</v>
          </cell>
          <cell r="B3170">
            <v>10</v>
          </cell>
          <cell r="C3170" t="str">
            <v>WA</v>
          </cell>
        </row>
        <row r="3171">
          <cell r="A3171">
            <v>6333</v>
          </cell>
          <cell r="B3171">
            <v>9</v>
          </cell>
          <cell r="C3171" t="str">
            <v>WA</v>
          </cell>
        </row>
        <row r="3172">
          <cell r="A3172">
            <v>6335</v>
          </cell>
          <cell r="B3172">
            <v>8</v>
          </cell>
          <cell r="C3172" t="str">
            <v>WA</v>
          </cell>
        </row>
        <row r="3173">
          <cell r="A3173">
            <v>6336</v>
          </cell>
          <cell r="B3173">
            <v>8</v>
          </cell>
          <cell r="C3173" t="str">
            <v>WA</v>
          </cell>
        </row>
        <row r="3174">
          <cell r="A3174">
            <v>6337</v>
          </cell>
          <cell r="B3174">
            <v>8</v>
          </cell>
          <cell r="C3174" t="str">
            <v>WA</v>
          </cell>
        </row>
        <row r="3175">
          <cell r="A3175">
            <v>6338</v>
          </cell>
          <cell r="B3175">
            <v>8</v>
          </cell>
          <cell r="C3175" t="str">
            <v>WA</v>
          </cell>
        </row>
        <row r="3176">
          <cell r="A3176">
            <v>6341</v>
          </cell>
          <cell r="B3176">
            <v>8</v>
          </cell>
          <cell r="C3176" t="str">
            <v>WA</v>
          </cell>
        </row>
        <row r="3177">
          <cell r="A3177">
            <v>6343</v>
          </cell>
          <cell r="B3177">
            <v>8</v>
          </cell>
          <cell r="C3177" t="str">
            <v>WA</v>
          </cell>
        </row>
        <row r="3178">
          <cell r="A3178">
            <v>6346</v>
          </cell>
          <cell r="B3178">
            <v>10</v>
          </cell>
          <cell r="C3178" t="str">
            <v>WA</v>
          </cell>
        </row>
        <row r="3179">
          <cell r="A3179">
            <v>6348</v>
          </cell>
          <cell r="B3179">
            <v>10</v>
          </cell>
          <cell r="C3179" t="str">
            <v>WA</v>
          </cell>
        </row>
        <row r="3180">
          <cell r="A3180">
            <v>6350</v>
          </cell>
          <cell r="B3180">
            <v>8</v>
          </cell>
          <cell r="C3180" t="str">
            <v>WA</v>
          </cell>
        </row>
        <row r="3181">
          <cell r="A3181">
            <v>6351</v>
          </cell>
          <cell r="B3181">
            <v>8</v>
          </cell>
          <cell r="C3181" t="str">
            <v>WA</v>
          </cell>
        </row>
        <row r="3182">
          <cell r="A3182">
            <v>6352</v>
          </cell>
          <cell r="B3182">
            <v>8</v>
          </cell>
          <cell r="C3182" t="str">
            <v>WA</v>
          </cell>
        </row>
        <row r="3183">
          <cell r="A3183">
            <v>6353</v>
          </cell>
          <cell r="B3183">
            <v>8</v>
          </cell>
          <cell r="C3183" t="str">
            <v>WA</v>
          </cell>
        </row>
        <row r="3184">
          <cell r="A3184">
            <v>6355</v>
          </cell>
          <cell r="B3184">
            <v>8</v>
          </cell>
          <cell r="C3184" t="str">
            <v>WA</v>
          </cell>
        </row>
        <row r="3185">
          <cell r="A3185">
            <v>6356</v>
          </cell>
          <cell r="B3185">
            <v>8</v>
          </cell>
          <cell r="C3185" t="str">
            <v>WA</v>
          </cell>
        </row>
        <row r="3186">
          <cell r="A3186">
            <v>6357</v>
          </cell>
          <cell r="B3186">
            <v>8</v>
          </cell>
          <cell r="C3186" t="str">
            <v>WA</v>
          </cell>
        </row>
        <row r="3187">
          <cell r="A3187">
            <v>6358</v>
          </cell>
          <cell r="B3187">
            <v>8</v>
          </cell>
          <cell r="C3187" t="str">
            <v>WA</v>
          </cell>
        </row>
        <row r="3188">
          <cell r="A3188">
            <v>6359</v>
          </cell>
          <cell r="B3188">
            <v>8</v>
          </cell>
          <cell r="C3188" t="str">
            <v>WA</v>
          </cell>
        </row>
        <row r="3189">
          <cell r="A3189">
            <v>6361</v>
          </cell>
          <cell r="B3189">
            <v>8</v>
          </cell>
          <cell r="C3189" t="str">
            <v>WA</v>
          </cell>
        </row>
        <row r="3190">
          <cell r="A3190">
            <v>6363</v>
          </cell>
          <cell r="B3190">
            <v>8</v>
          </cell>
          <cell r="C3190" t="str">
            <v>WA</v>
          </cell>
        </row>
        <row r="3191">
          <cell r="A3191">
            <v>6365</v>
          </cell>
          <cell r="B3191">
            <v>8</v>
          </cell>
          <cell r="C3191" t="str">
            <v>WA</v>
          </cell>
        </row>
        <row r="3192">
          <cell r="A3192">
            <v>6367</v>
          </cell>
          <cell r="B3192">
            <v>8</v>
          </cell>
          <cell r="C3192" t="str">
            <v>WA</v>
          </cell>
        </row>
        <row r="3193">
          <cell r="A3193">
            <v>6368</v>
          </cell>
          <cell r="B3193">
            <v>6</v>
          </cell>
          <cell r="C3193" t="str">
            <v>WA</v>
          </cell>
        </row>
        <row r="3194">
          <cell r="A3194">
            <v>6369</v>
          </cell>
          <cell r="B3194">
            <v>6</v>
          </cell>
          <cell r="C3194" t="str">
            <v>WA</v>
          </cell>
        </row>
        <row r="3195">
          <cell r="A3195">
            <v>6370</v>
          </cell>
          <cell r="B3195">
            <v>8</v>
          </cell>
          <cell r="C3195" t="str">
            <v>WA</v>
          </cell>
        </row>
        <row r="3196">
          <cell r="A3196">
            <v>6372</v>
          </cell>
          <cell r="B3196">
            <v>8</v>
          </cell>
          <cell r="C3196" t="str">
            <v>WA</v>
          </cell>
        </row>
        <row r="3197">
          <cell r="A3197">
            <v>6373</v>
          </cell>
          <cell r="B3197">
            <v>8</v>
          </cell>
          <cell r="C3197" t="str">
            <v>WA</v>
          </cell>
        </row>
        <row r="3198">
          <cell r="A3198">
            <v>6375</v>
          </cell>
          <cell r="B3198">
            <v>8</v>
          </cell>
          <cell r="C3198" t="str">
            <v>WA</v>
          </cell>
        </row>
        <row r="3199">
          <cell r="A3199">
            <v>6376</v>
          </cell>
          <cell r="B3199">
            <v>8</v>
          </cell>
          <cell r="C3199" t="str">
            <v>WA</v>
          </cell>
        </row>
        <row r="3200">
          <cell r="A3200">
            <v>6380</v>
          </cell>
          <cell r="B3200">
            <v>6</v>
          </cell>
          <cell r="C3200" t="str">
            <v>WA</v>
          </cell>
        </row>
        <row r="3201">
          <cell r="A3201">
            <v>6383</v>
          </cell>
          <cell r="B3201">
            <v>6</v>
          </cell>
          <cell r="C3201" t="str">
            <v>WA</v>
          </cell>
        </row>
        <row r="3202">
          <cell r="A3202">
            <v>6384</v>
          </cell>
          <cell r="B3202">
            <v>6</v>
          </cell>
          <cell r="C3202" t="str">
            <v>WA</v>
          </cell>
        </row>
        <row r="3203">
          <cell r="A3203">
            <v>6385</v>
          </cell>
          <cell r="B3203">
            <v>6</v>
          </cell>
          <cell r="C3203" t="str">
            <v>WA</v>
          </cell>
        </row>
        <row r="3204">
          <cell r="A3204">
            <v>6386</v>
          </cell>
          <cell r="B3204">
            <v>6</v>
          </cell>
          <cell r="C3204" t="str">
            <v>WA</v>
          </cell>
        </row>
        <row r="3205">
          <cell r="A3205">
            <v>6390</v>
          </cell>
          <cell r="B3205">
            <v>7</v>
          </cell>
          <cell r="C3205" t="str">
            <v>WA</v>
          </cell>
        </row>
        <row r="3206">
          <cell r="A3206">
            <v>6391</v>
          </cell>
          <cell r="B3206">
            <v>7</v>
          </cell>
          <cell r="C3206" t="str">
            <v>WA</v>
          </cell>
        </row>
        <row r="3207">
          <cell r="A3207">
            <v>6392</v>
          </cell>
          <cell r="B3207">
            <v>7</v>
          </cell>
          <cell r="C3207" t="str">
            <v>WA</v>
          </cell>
        </row>
        <row r="3208">
          <cell r="A3208">
            <v>6393</v>
          </cell>
          <cell r="B3208">
            <v>7</v>
          </cell>
          <cell r="C3208" t="str">
            <v>WA</v>
          </cell>
        </row>
        <row r="3209">
          <cell r="A3209">
            <v>6394</v>
          </cell>
          <cell r="B3209">
            <v>9</v>
          </cell>
          <cell r="C3209" t="str">
            <v>WA</v>
          </cell>
        </row>
        <row r="3210">
          <cell r="A3210">
            <v>6395</v>
          </cell>
          <cell r="B3210">
            <v>9</v>
          </cell>
          <cell r="C3210" t="str">
            <v>WA</v>
          </cell>
        </row>
        <row r="3211">
          <cell r="A3211">
            <v>6396</v>
          </cell>
          <cell r="B3211">
            <v>10</v>
          </cell>
          <cell r="C3211" t="str">
            <v>WA</v>
          </cell>
        </row>
        <row r="3212">
          <cell r="A3212">
            <v>6397</v>
          </cell>
          <cell r="B3212">
            <v>10</v>
          </cell>
          <cell r="C3212" t="str">
            <v>WA</v>
          </cell>
        </row>
        <row r="3213">
          <cell r="A3213">
            <v>6398</v>
          </cell>
          <cell r="B3213">
            <v>9</v>
          </cell>
          <cell r="C3213" t="str">
            <v>WA</v>
          </cell>
        </row>
        <row r="3214">
          <cell r="A3214">
            <v>6401</v>
          </cell>
          <cell r="B3214">
            <v>7</v>
          </cell>
          <cell r="C3214" t="str">
            <v>WA</v>
          </cell>
        </row>
        <row r="3215">
          <cell r="A3215">
            <v>6403</v>
          </cell>
          <cell r="B3215">
            <v>7</v>
          </cell>
          <cell r="C3215" t="str">
            <v>WA</v>
          </cell>
        </row>
        <row r="3216">
          <cell r="A3216">
            <v>6405</v>
          </cell>
          <cell r="B3216">
            <v>7</v>
          </cell>
          <cell r="C3216" t="str">
            <v>WA</v>
          </cell>
        </row>
        <row r="3217">
          <cell r="A3217">
            <v>6407</v>
          </cell>
          <cell r="B3217">
            <v>6</v>
          </cell>
          <cell r="C3217" t="str">
            <v>WA</v>
          </cell>
        </row>
        <row r="3218">
          <cell r="A3218">
            <v>6409</v>
          </cell>
          <cell r="B3218">
            <v>7</v>
          </cell>
          <cell r="C3218" t="str">
            <v>WA</v>
          </cell>
        </row>
        <row r="3219">
          <cell r="A3219">
            <v>6410</v>
          </cell>
          <cell r="B3219">
            <v>6</v>
          </cell>
          <cell r="C3219" t="str">
            <v>WA</v>
          </cell>
        </row>
        <row r="3220">
          <cell r="A3220">
            <v>6411</v>
          </cell>
          <cell r="B3220">
            <v>6</v>
          </cell>
          <cell r="C3220" t="str">
            <v>WA</v>
          </cell>
        </row>
        <row r="3221">
          <cell r="A3221">
            <v>6412</v>
          </cell>
          <cell r="B3221">
            <v>6</v>
          </cell>
          <cell r="C3221" t="str">
            <v>WA</v>
          </cell>
        </row>
        <row r="3222">
          <cell r="A3222">
            <v>6413</v>
          </cell>
          <cell r="B3222">
            <v>6</v>
          </cell>
          <cell r="C3222" t="str">
            <v>WA</v>
          </cell>
        </row>
        <row r="3223">
          <cell r="A3223">
            <v>6414</v>
          </cell>
          <cell r="B3223">
            <v>6</v>
          </cell>
          <cell r="C3223" t="str">
            <v>WA</v>
          </cell>
        </row>
        <row r="3224">
          <cell r="A3224">
            <v>6415</v>
          </cell>
          <cell r="B3224">
            <v>6</v>
          </cell>
          <cell r="C3224" t="str">
            <v>WA</v>
          </cell>
        </row>
        <row r="3225">
          <cell r="A3225">
            <v>6417</v>
          </cell>
          <cell r="B3225">
            <v>6</v>
          </cell>
          <cell r="C3225" t="str">
            <v>WA</v>
          </cell>
        </row>
        <row r="3226">
          <cell r="A3226">
            <v>6418</v>
          </cell>
          <cell r="B3226">
            <v>6</v>
          </cell>
          <cell r="C3226" t="str">
            <v>WA</v>
          </cell>
        </row>
        <row r="3227">
          <cell r="A3227">
            <v>6419</v>
          </cell>
          <cell r="B3227">
            <v>6</v>
          </cell>
          <cell r="C3227" t="str">
            <v>WA</v>
          </cell>
        </row>
        <row r="3228">
          <cell r="A3228">
            <v>6420</v>
          </cell>
          <cell r="B3228">
            <v>6</v>
          </cell>
          <cell r="C3228" t="str">
            <v>WA</v>
          </cell>
        </row>
        <row r="3229">
          <cell r="A3229">
            <v>6421</v>
          </cell>
          <cell r="B3229">
            <v>6</v>
          </cell>
          <cell r="C3229" t="str">
            <v>WA</v>
          </cell>
        </row>
        <row r="3230">
          <cell r="A3230">
            <v>6422</v>
          </cell>
          <cell r="B3230">
            <v>6</v>
          </cell>
          <cell r="C3230" t="str">
            <v>WA</v>
          </cell>
        </row>
        <row r="3231">
          <cell r="A3231">
            <v>6423</v>
          </cell>
          <cell r="B3231">
            <v>6</v>
          </cell>
          <cell r="C3231" t="str">
            <v>WA</v>
          </cell>
        </row>
        <row r="3232">
          <cell r="A3232">
            <v>6424</v>
          </cell>
          <cell r="B3232">
            <v>6</v>
          </cell>
          <cell r="C3232" t="str">
            <v>WA</v>
          </cell>
        </row>
        <row r="3233">
          <cell r="A3233">
            <v>6425</v>
          </cell>
          <cell r="B3233">
            <v>6</v>
          </cell>
          <cell r="C3233" t="str">
            <v>WA</v>
          </cell>
        </row>
        <row r="3234">
          <cell r="A3234">
            <v>6426</v>
          </cell>
          <cell r="B3234">
            <v>6</v>
          </cell>
          <cell r="C3234" t="str">
            <v>WA</v>
          </cell>
        </row>
        <row r="3235">
          <cell r="A3235">
            <v>6427</v>
          </cell>
          <cell r="B3235">
            <v>6</v>
          </cell>
          <cell r="C3235" t="str">
            <v>WA</v>
          </cell>
        </row>
        <row r="3236">
          <cell r="A3236">
            <v>6428</v>
          </cell>
          <cell r="B3236">
            <v>6</v>
          </cell>
          <cell r="C3236" t="str">
            <v>WA</v>
          </cell>
        </row>
        <row r="3237">
          <cell r="A3237">
            <v>6429</v>
          </cell>
          <cell r="B3237">
            <v>11</v>
          </cell>
          <cell r="C3237" t="str">
            <v>WA</v>
          </cell>
        </row>
        <row r="3238">
          <cell r="A3238">
            <v>6430</v>
          </cell>
          <cell r="B3238">
            <v>11</v>
          </cell>
          <cell r="C3238" t="str">
            <v>WA</v>
          </cell>
        </row>
        <row r="3239">
          <cell r="A3239">
            <v>6431</v>
          </cell>
          <cell r="B3239">
            <v>11</v>
          </cell>
          <cell r="C3239" t="str">
            <v>WA</v>
          </cell>
        </row>
        <row r="3240">
          <cell r="A3240">
            <v>6432</v>
          </cell>
          <cell r="B3240">
            <v>11</v>
          </cell>
          <cell r="C3240" t="str">
            <v>WA</v>
          </cell>
        </row>
        <row r="3241">
          <cell r="A3241">
            <v>6433</v>
          </cell>
          <cell r="B3241">
            <v>11</v>
          </cell>
          <cell r="C3241" t="str">
            <v>WA</v>
          </cell>
        </row>
        <row r="3242">
          <cell r="A3242">
            <v>6434</v>
          </cell>
          <cell r="B3242">
            <v>11</v>
          </cell>
          <cell r="C3242" t="str">
            <v>WA</v>
          </cell>
        </row>
        <row r="3243">
          <cell r="A3243">
            <v>6435</v>
          </cell>
          <cell r="B3243">
            <v>11</v>
          </cell>
          <cell r="C3243" t="str">
            <v>WA</v>
          </cell>
        </row>
        <row r="3244">
          <cell r="A3244">
            <v>6436</v>
          </cell>
          <cell r="B3244">
            <v>11</v>
          </cell>
          <cell r="C3244" t="str">
            <v>WA</v>
          </cell>
        </row>
        <row r="3245">
          <cell r="A3245">
            <v>6437</v>
          </cell>
          <cell r="B3245">
            <v>11</v>
          </cell>
          <cell r="C3245" t="str">
            <v>WA</v>
          </cell>
        </row>
        <row r="3246">
          <cell r="A3246">
            <v>6438</v>
          </cell>
          <cell r="B3246">
            <v>11</v>
          </cell>
          <cell r="C3246" t="str">
            <v>WA</v>
          </cell>
        </row>
        <row r="3247">
          <cell r="A3247">
            <v>6439</v>
          </cell>
          <cell r="B3247">
            <v>11</v>
          </cell>
          <cell r="C3247" t="str">
            <v>WA</v>
          </cell>
        </row>
        <row r="3248">
          <cell r="A3248">
            <v>6440</v>
          </cell>
          <cell r="B3248">
            <v>11</v>
          </cell>
          <cell r="C3248" t="str">
            <v>WA</v>
          </cell>
        </row>
        <row r="3249">
          <cell r="A3249">
            <v>6442</v>
          </cell>
          <cell r="B3249">
            <v>11</v>
          </cell>
          <cell r="C3249" t="str">
            <v>WA</v>
          </cell>
        </row>
        <row r="3250">
          <cell r="A3250">
            <v>6443</v>
          </cell>
          <cell r="B3250">
            <v>11</v>
          </cell>
          <cell r="C3250" t="str">
            <v>WA</v>
          </cell>
        </row>
        <row r="3251">
          <cell r="A3251">
            <v>6444</v>
          </cell>
          <cell r="B3251">
            <v>11</v>
          </cell>
          <cell r="C3251" t="str">
            <v>WA</v>
          </cell>
        </row>
        <row r="3252">
          <cell r="A3252">
            <v>6445</v>
          </cell>
          <cell r="B3252">
            <v>10</v>
          </cell>
          <cell r="C3252" t="str">
            <v>WA</v>
          </cell>
        </row>
        <row r="3253">
          <cell r="A3253">
            <v>6446</v>
          </cell>
          <cell r="B3253">
            <v>10</v>
          </cell>
          <cell r="C3253" t="str">
            <v>WA</v>
          </cell>
        </row>
        <row r="3254">
          <cell r="A3254">
            <v>6447</v>
          </cell>
          <cell r="B3254">
            <v>10</v>
          </cell>
          <cell r="C3254" t="str">
            <v>WA</v>
          </cell>
        </row>
        <row r="3255">
          <cell r="A3255">
            <v>6448</v>
          </cell>
          <cell r="B3255">
            <v>10</v>
          </cell>
          <cell r="C3255" t="str">
            <v>WA</v>
          </cell>
        </row>
        <row r="3256">
          <cell r="A3256">
            <v>6450</v>
          </cell>
          <cell r="B3256">
            <v>10</v>
          </cell>
          <cell r="C3256" t="str">
            <v>WA</v>
          </cell>
        </row>
        <row r="3257">
          <cell r="A3257">
            <v>6460</v>
          </cell>
          <cell r="B3257">
            <v>7</v>
          </cell>
          <cell r="C3257" t="str">
            <v>WA</v>
          </cell>
        </row>
        <row r="3258">
          <cell r="A3258">
            <v>6461</v>
          </cell>
          <cell r="B3258">
            <v>7</v>
          </cell>
          <cell r="C3258" t="str">
            <v>WA</v>
          </cell>
        </row>
        <row r="3259">
          <cell r="A3259">
            <v>6462</v>
          </cell>
          <cell r="B3259">
            <v>7</v>
          </cell>
          <cell r="C3259" t="str">
            <v>WA</v>
          </cell>
        </row>
        <row r="3260">
          <cell r="A3260">
            <v>6463</v>
          </cell>
          <cell r="B3260">
            <v>6</v>
          </cell>
          <cell r="C3260" t="str">
            <v>WA</v>
          </cell>
        </row>
        <row r="3261">
          <cell r="A3261">
            <v>6464</v>
          </cell>
          <cell r="B3261">
            <v>7</v>
          </cell>
          <cell r="C3261" t="str">
            <v>WA</v>
          </cell>
        </row>
        <row r="3262">
          <cell r="A3262">
            <v>6465</v>
          </cell>
          <cell r="B3262">
            <v>7</v>
          </cell>
          <cell r="C3262" t="str">
            <v>WA</v>
          </cell>
        </row>
        <row r="3263">
          <cell r="A3263">
            <v>6466</v>
          </cell>
          <cell r="B3263">
            <v>7</v>
          </cell>
          <cell r="C3263" t="str">
            <v>WA</v>
          </cell>
        </row>
        <row r="3264">
          <cell r="A3264">
            <v>6467</v>
          </cell>
          <cell r="B3264">
            <v>7</v>
          </cell>
          <cell r="C3264" t="str">
            <v>WA</v>
          </cell>
        </row>
        <row r="3265">
          <cell r="A3265">
            <v>6468</v>
          </cell>
          <cell r="B3265">
            <v>7</v>
          </cell>
          <cell r="C3265" t="str">
            <v>WA</v>
          </cell>
        </row>
        <row r="3266">
          <cell r="A3266">
            <v>6470</v>
          </cell>
          <cell r="B3266">
            <v>7</v>
          </cell>
          <cell r="C3266" t="str">
            <v>WA</v>
          </cell>
        </row>
        <row r="3267">
          <cell r="A3267">
            <v>6472</v>
          </cell>
          <cell r="B3267">
            <v>7</v>
          </cell>
          <cell r="C3267" t="str">
            <v>WA</v>
          </cell>
        </row>
        <row r="3268">
          <cell r="A3268">
            <v>6473</v>
          </cell>
          <cell r="B3268">
            <v>6</v>
          </cell>
          <cell r="C3268" t="str">
            <v>WA</v>
          </cell>
        </row>
        <row r="3269">
          <cell r="A3269">
            <v>6475</v>
          </cell>
          <cell r="B3269">
            <v>6</v>
          </cell>
          <cell r="C3269" t="str">
            <v>WA</v>
          </cell>
        </row>
        <row r="3270">
          <cell r="A3270">
            <v>6476</v>
          </cell>
          <cell r="B3270">
            <v>6</v>
          </cell>
          <cell r="C3270" t="str">
            <v>WA</v>
          </cell>
        </row>
        <row r="3271">
          <cell r="A3271">
            <v>6477</v>
          </cell>
          <cell r="B3271">
            <v>6</v>
          </cell>
          <cell r="C3271" t="str">
            <v>WA</v>
          </cell>
        </row>
        <row r="3272">
          <cell r="A3272">
            <v>6479</v>
          </cell>
          <cell r="B3272">
            <v>6</v>
          </cell>
          <cell r="C3272" t="str">
            <v>WA</v>
          </cell>
        </row>
        <row r="3273">
          <cell r="A3273">
            <v>6480</v>
          </cell>
          <cell r="B3273">
            <v>6</v>
          </cell>
          <cell r="C3273" t="str">
            <v>WA</v>
          </cell>
        </row>
        <row r="3274">
          <cell r="A3274">
            <v>6484</v>
          </cell>
          <cell r="B3274">
            <v>11</v>
          </cell>
          <cell r="C3274" t="str">
            <v>WA</v>
          </cell>
        </row>
        <row r="3275">
          <cell r="A3275">
            <v>6485</v>
          </cell>
          <cell r="B3275">
            <v>6</v>
          </cell>
          <cell r="C3275" t="str">
            <v>WA</v>
          </cell>
        </row>
        <row r="3276">
          <cell r="A3276">
            <v>6487</v>
          </cell>
          <cell r="B3276">
            <v>6</v>
          </cell>
          <cell r="C3276" t="str">
            <v>WA</v>
          </cell>
        </row>
        <row r="3277">
          <cell r="A3277">
            <v>6488</v>
          </cell>
          <cell r="B3277">
            <v>6</v>
          </cell>
          <cell r="C3277" t="str">
            <v>WA</v>
          </cell>
        </row>
        <row r="3278">
          <cell r="A3278">
            <v>6489</v>
          </cell>
          <cell r="B3278">
            <v>6</v>
          </cell>
          <cell r="C3278" t="str">
            <v>WA</v>
          </cell>
        </row>
        <row r="3279">
          <cell r="A3279">
            <v>6490</v>
          </cell>
          <cell r="B3279">
            <v>6</v>
          </cell>
          <cell r="C3279" t="str">
            <v>WA</v>
          </cell>
        </row>
        <row r="3280">
          <cell r="A3280">
            <v>6501</v>
          </cell>
          <cell r="B3280">
            <v>7</v>
          </cell>
          <cell r="C3280" t="str">
            <v>WA</v>
          </cell>
        </row>
        <row r="3281">
          <cell r="A3281">
            <v>6502</v>
          </cell>
          <cell r="B3281">
            <v>5</v>
          </cell>
          <cell r="C3281" t="str">
            <v>WA</v>
          </cell>
        </row>
        <row r="3282">
          <cell r="A3282">
            <v>6503</v>
          </cell>
          <cell r="B3282">
            <v>7</v>
          </cell>
          <cell r="C3282" t="str">
            <v>WA</v>
          </cell>
        </row>
        <row r="3283">
          <cell r="A3283">
            <v>6504</v>
          </cell>
          <cell r="B3283">
            <v>5</v>
          </cell>
          <cell r="C3283" t="str">
            <v>WA</v>
          </cell>
        </row>
        <row r="3284">
          <cell r="A3284">
            <v>6505</v>
          </cell>
          <cell r="B3284">
            <v>5</v>
          </cell>
          <cell r="C3284" t="str">
            <v>WA</v>
          </cell>
        </row>
        <row r="3285">
          <cell r="A3285">
            <v>6506</v>
          </cell>
          <cell r="B3285">
            <v>5</v>
          </cell>
          <cell r="C3285" t="str">
            <v>WA</v>
          </cell>
        </row>
        <row r="3286">
          <cell r="A3286">
            <v>6507</v>
          </cell>
          <cell r="B3286">
            <v>5</v>
          </cell>
          <cell r="C3286" t="str">
            <v>WA</v>
          </cell>
        </row>
        <row r="3287">
          <cell r="A3287">
            <v>6509</v>
          </cell>
          <cell r="B3287">
            <v>5</v>
          </cell>
          <cell r="C3287" t="str">
            <v>WA</v>
          </cell>
        </row>
        <row r="3288">
          <cell r="A3288">
            <v>6510</v>
          </cell>
          <cell r="B3288">
            <v>5</v>
          </cell>
          <cell r="C3288" t="str">
            <v>WA</v>
          </cell>
        </row>
        <row r="3289">
          <cell r="A3289">
            <v>6511</v>
          </cell>
          <cell r="B3289">
            <v>5</v>
          </cell>
          <cell r="C3289" t="str">
            <v>WA</v>
          </cell>
        </row>
        <row r="3290">
          <cell r="A3290">
            <v>6512</v>
          </cell>
          <cell r="B3290">
            <v>5</v>
          </cell>
          <cell r="C3290" t="str">
            <v>WA</v>
          </cell>
        </row>
        <row r="3291">
          <cell r="A3291">
            <v>6513</v>
          </cell>
          <cell r="B3291">
            <v>5</v>
          </cell>
          <cell r="C3291" t="str">
            <v>WA</v>
          </cell>
        </row>
        <row r="3292">
          <cell r="A3292">
            <v>6514</v>
          </cell>
          <cell r="B3292">
            <v>5</v>
          </cell>
          <cell r="C3292" t="str">
            <v>WA</v>
          </cell>
        </row>
        <row r="3293">
          <cell r="A3293">
            <v>6515</v>
          </cell>
          <cell r="B3293">
            <v>5</v>
          </cell>
          <cell r="C3293" t="str">
            <v>WA</v>
          </cell>
        </row>
        <row r="3294">
          <cell r="A3294">
            <v>6516</v>
          </cell>
          <cell r="B3294">
            <v>5</v>
          </cell>
          <cell r="C3294" t="str">
            <v>WA</v>
          </cell>
        </row>
        <row r="3295">
          <cell r="A3295">
            <v>6517</v>
          </cell>
          <cell r="B3295">
            <v>5</v>
          </cell>
          <cell r="C3295" t="str">
            <v>WA</v>
          </cell>
        </row>
        <row r="3296">
          <cell r="A3296">
            <v>6518</v>
          </cell>
          <cell r="B3296">
            <v>5</v>
          </cell>
          <cell r="C3296" t="str">
            <v>WA</v>
          </cell>
        </row>
        <row r="3297">
          <cell r="A3297">
            <v>6519</v>
          </cell>
          <cell r="B3297">
            <v>5</v>
          </cell>
          <cell r="C3297" t="str">
            <v>WA</v>
          </cell>
        </row>
        <row r="3298">
          <cell r="A3298">
            <v>6521</v>
          </cell>
          <cell r="B3298">
            <v>5</v>
          </cell>
          <cell r="C3298" t="str">
            <v>WA</v>
          </cell>
        </row>
        <row r="3299">
          <cell r="A3299">
            <v>6522</v>
          </cell>
          <cell r="B3299">
            <v>5</v>
          </cell>
          <cell r="C3299" t="str">
            <v>WA</v>
          </cell>
        </row>
        <row r="3300">
          <cell r="A3300">
            <v>6525</v>
          </cell>
          <cell r="B3300">
            <v>5</v>
          </cell>
          <cell r="C3300" t="str">
            <v>WA</v>
          </cell>
        </row>
        <row r="3301">
          <cell r="A3301">
            <v>6528</v>
          </cell>
          <cell r="B3301">
            <v>5</v>
          </cell>
          <cell r="C3301" t="str">
            <v>WA</v>
          </cell>
        </row>
        <row r="3302">
          <cell r="A3302">
            <v>6530</v>
          </cell>
          <cell r="B3302">
            <v>5</v>
          </cell>
          <cell r="C3302" t="str">
            <v>WA</v>
          </cell>
        </row>
        <row r="3303">
          <cell r="A3303">
            <v>6531</v>
          </cell>
          <cell r="B3303">
            <v>5</v>
          </cell>
          <cell r="C3303" t="str">
            <v>WA</v>
          </cell>
        </row>
        <row r="3304">
          <cell r="A3304">
            <v>6532</v>
          </cell>
          <cell r="B3304">
            <v>5</v>
          </cell>
          <cell r="C3304" t="str">
            <v>WA</v>
          </cell>
        </row>
        <row r="3305">
          <cell r="A3305">
            <v>6535</v>
          </cell>
          <cell r="B3305">
            <v>5</v>
          </cell>
          <cell r="C3305" t="str">
            <v>WA</v>
          </cell>
        </row>
        <row r="3306">
          <cell r="A3306">
            <v>6536</v>
          </cell>
          <cell r="B3306">
            <v>5</v>
          </cell>
          <cell r="C3306" t="str">
            <v>WA</v>
          </cell>
        </row>
        <row r="3307">
          <cell r="A3307">
            <v>6537</v>
          </cell>
          <cell r="B3307">
            <v>3</v>
          </cell>
          <cell r="C3307" t="str">
            <v>WA</v>
          </cell>
        </row>
        <row r="3308">
          <cell r="A3308">
            <v>6556</v>
          </cell>
          <cell r="B3308">
            <v>7</v>
          </cell>
          <cell r="C3308" t="str">
            <v>WA</v>
          </cell>
        </row>
        <row r="3309">
          <cell r="A3309">
            <v>6558</v>
          </cell>
          <cell r="B3309">
            <v>7</v>
          </cell>
          <cell r="C3309" t="str">
            <v>WA</v>
          </cell>
        </row>
        <row r="3310">
          <cell r="A3310">
            <v>6560</v>
          </cell>
          <cell r="B3310">
            <v>7</v>
          </cell>
          <cell r="C3310" t="str">
            <v>WA</v>
          </cell>
        </row>
        <row r="3311">
          <cell r="A3311">
            <v>6562</v>
          </cell>
          <cell r="B3311">
            <v>7</v>
          </cell>
          <cell r="C3311" t="str">
            <v>WA</v>
          </cell>
        </row>
        <row r="3312">
          <cell r="A3312">
            <v>6564</v>
          </cell>
          <cell r="B3312">
            <v>7</v>
          </cell>
          <cell r="C3312" t="str">
            <v>WA</v>
          </cell>
        </row>
        <row r="3313">
          <cell r="A3313">
            <v>6566</v>
          </cell>
          <cell r="B3313">
            <v>7</v>
          </cell>
          <cell r="C3313" t="str">
            <v>WA</v>
          </cell>
        </row>
        <row r="3314">
          <cell r="A3314">
            <v>6567</v>
          </cell>
          <cell r="B3314">
            <v>7</v>
          </cell>
          <cell r="C3314" t="str">
            <v>WA</v>
          </cell>
        </row>
        <row r="3315">
          <cell r="A3315">
            <v>6568</v>
          </cell>
          <cell r="B3315">
            <v>7</v>
          </cell>
          <cell r="C3315" t="str">
            <v>WA</v>
          </cell>
        </row>
        <row r="3316">
          <cell r="A3316">
            <v>6569</v>
          </cell>
          <cell r="B3316">
            <v>7</v>
          </cell>
          <cell r="C3316" t="str">
            <v>WA</v>
          </cell>
        </row>
        <row r="3317">
          <cell r="A3317">
            <v>6571</v>
          </cell>
          <cell r="B3317">
            <v>7</v>
          </cell>
          <cell r="C3317" t="str">
            <v>WA</v>
          </cell>
        </row>
        <row r="3318">
          <cell r="A3318">
            <v>6572</v>
          </cell>
          <cell r="B3318">
            <v>7</v>
          </cell>
          <cell r="C3318" t="str">
            <v>WA</v>
          </cell>
        </row>
        <row r="3319">
          <cell r="A3319">
            <v>6574</v>
          </cell>
          <cell r="B3319">
            <v>5</v>
          </cell>
          <cell r="C3319" t="str">
            <v>WA</v>
          </cell>
        </row>
        <row r="3320">
          <cell r="A3320">
            <v>6575</v>
          </cell>
          <cell r="B3320">
            <v>5</v>
          </cell>
          <cell r="C3320" t="str">
            <v>WA</v>
          </cell>
        </row>
        <row r="3321">
          <cell r="A3321">
            <v>6603</v>
          </cell>
          <cell r="B3321">
            <v>5</v>
          </cell>
          <cell r="C3321" t="str">
            <v>WA</v>
          </cell>
        </row>
        <row r="3322">
          <cell r="A3322">
            <v>6605</v>
          </cell>
          <cell r="B3322">
            <v>5</v>
          </cell>
          <cell r="C3322" t="str">
            <v>WA</v>
          </cell>
        </row>
        <row r="3323">
          <cell r="A3323">
            <v>6606</v>
          </cell>
          <cell r="B3323">
            <v>5</v>
          </cell>
          <cell r="C3323" t="str">
            <v>WA</v>
          </cell>
        </row>
        <row r="3324">
          <cell r="A3324">
            <v>6608</v>
          </cell>
          <cell r="B3324">
            <v>5</v>
          </cell>
          <cell r="C3324" t="str">
            <v>WA</v>
          </cell>
        </row>
        <row r="3325">
          <cell r="A3325">
            <v>6609</v>
          </cell>
          <cell r="B3325">
            <v>5</v>
          </cell>
          <cell r="C3325" t="str">
            <v>WA</v>
          </cell>
        </row>
        <row r="3326">
          <cell r="A3326">
            <v>6612</v>
          </cell>
          <cell r="B3326">
            <v>5</v>
          </cell>
          <cell r="C3326" t="str">
            <v>WA</v>
          </cell>
        </row>
        <row r="3327">
          <cell r="A3327">
            <v>6613</v>
          </cell>
          <cell r="B3327">
            <v>5</v>
          </cell>
          <cell r="C3327" t="str">
            <v>WA</v>
          </cell>
        </row>
        <row r="3328">
          <cell r="A3328">
            <v>6614</v>
          </cell>
          <cell r="B3328">
            <v>5</v>
          </cell>
          <cell r="C3328" t="str">
            <v>WA</v>
          </cell>
        </row>
        <row r="3329">
          <cell r="A3329">
            <v>6616</v>
          </cell>
          <cell r="B3329">
            <v>5</v>
          </cell>
          <cell r="C3329" t="str">
            <v>WA</v>
          </cell>
        </row>
        <row r="3330">
          <cell r="A3330">
            <v>6618</v>
          </cell>
          <cell r="B3330">
            <v>5</v>
          </cell>
          <cell r="C3330" t="str">
            <v>WA</v>
          </cell>
        </row>
        <row r="3331">
          <cell r="A3331">
            <v>6620</v>
          </cell>
          <cell r="B3331">
            <v>5</v>
          </cell>
          <cell r="C3331" t="str">
            <v>WA</v>
          </cell>
        </row>
        <row r="3332">
          <cell r="A3332">
            <v>6623</v>
          </cell>
          <cell r="B3332">
            <v>5</v>
          </cell>
          <cell r="C3332" t="str">
            <v>WA</v>
          </cell>
        </row>
        <row r="3333">
          <cell r="A3333">
            <v>6625</v>
          </cell>
          <cell r="B3333">
            <v>5</v>
          </cell>
          <cell r="C3333" t="str">
            <v>WA</v>
          </cell>
        </row>
        <row r="3334">
          <cell r="A3334">
            <v>6627</v>
          </cell>
          <cell r="B3334">
            <v>5</v>
          </cell>
          <cell r="C3334" t="str">
            <v>WA</v>
          </cell>
        </row>
        <row r="3335">
          <cell r="A3335">
            <v>6628</v>
          </cell>
          <cell r="B3335">
            <v>5</v>
          </cell>
          <cell r="C3335" t="str">
            <v>WA</v>
          </cell>
        </row>
        <row r="3336">
          <cell r="A3336">
            <v>6630</v>
          </cell>
          <cell r="B3336">
            <v>5</v>
          </cell>
          <cell r="C3336" t="str">
            <v>WA</v>
          </cell>
        </row>
        <row r="3337">
          <cell r="A3337">
            <v>6631</v>
          </cell>
          <cell r="B3337">
            <v>5</v>
          </cell>
          <cell r="C3337" t="str">
            <v>WA</v>
          </cell>
        </row>
        <row r="3338">
          <cell r="A3338">
            <v>6632</v>
          </cell>
          <cell r="B3338">
            <v>5</v>
          </cell>
          <cell r="C3338" t="str">
            <v>WA</v>
          </cell>
        </row>
        <row r="3339">
          <cell r="A3339">
            <v>6635</v>
          </cell>
          <cell r="B3339">
            <v>5</v>
          </cell>
          <cell r="C3339" t="str">
            <v>WA</v>
          </cell>
        </row>
        <row r="3340">
          <cell r="A3340">
            <v>6638</v>
          </cell>
          <cell r="B3340">
            <v>3</v>
          </cell>
          <cell r="C3340" t="str">
            <v>WA</v>
          </cell>
        </row>
        <row r="3341">
          <cell r="A3341">
            <v>6639</v>
          </cell>
          <cell r="B3341">
            <v>3</v>
          </cell>
          <cell r="C3341" t="str">
            <v>WA</v>
          </cell>
        </row>
        <row r="3342">
          <cell r="A3342">
            <v>6640</v>
          </cell>
          <cell r="B3342">
            <v>3</v>
          </cell>
          <cell r="C3342" t="str">
            <v>WA</v>
          </cell>
        </row>
        <row r="3343">
          <cell r="A3343">
            <v>6642</v>
          </cell>
          <cell r="B3343">
            <v>3</v>
          </cell>
          <cell r="C3343" t="str">
            <v>WA</v>
          </cell>
        </row>
        <row r="3344">
          <cell r="A3344">
            <v>6646</v>
          </cell>
          <cell r="B3344">
            <v>11</v>
          </cell>
          <cell r="C3344" t="str">
            <v>WA</v>
          </cell>
        </row>
        <row r="3345">
          <cell r="A3345">
            <v>6701</v>
          </cell>
          <cell r="B3345">
            <v>3</v>
          </cell>
          <cell r="C3345" t="str">
            <v>WA</v>
          </cell>
        </row>
        <row r="3346">
          <cell r="A3346">
            <v>6705</v>
          </cell>
          <cell r="B3346">
            <v>3</v>
          </cell>
          <cell r="C3346" t="str">
            <v>WA</v>
          </cell>
        </row>
        <row r="3347">
          <cell r="A3347">
            <v>6707</v>
          </cell>
          <cell r="B3347">
            <v>2</v>
          </cell>
          <cell r="C3347" t="str">
            <v>WA</v>
          </cell>
        </row>
        <row r="3348">
          <cell r="A3348">
            <v>6710</v>
          </cell>
          <cell r="B3348">
            <v>2</v>
          </cell>
          <cell r="C3348" t="str">
            <v>WA</v>
          </cell>
        </row>
        <row r="3349">
          <cell r="A3349">
            <v>6711</v>
          </cell>
          <cell r="B3349">
            <v>2</v>
          </cell>
          <cell r="C3349" t="str">
            <v>WA</v>
          </cell>
        </row>
        <row r="3350">
          <cell r="A3350">
            <v>6712</v>
          </cell>
          <cell r="B3350">
            <v>2</v>
          </cell>
          <cell r="C3350" t="str">
            <v>WA</v>
          </cell>
        </row>
        <row r="3351">
          <cell r="A3351">
            <v>6713</v>
          </cell>
          <cell r="B3351">
            <v>2</v>
          </cell>
          <cell r="C3351" t="str">
            <v>WA</v>
          </cell>
        </row>
        <row r="3352">
          <cell r="A3352">
            <v>6714</v>
          </cell>
          <cell r="B3352">
            <v>2</v>
          </cell>
          <cell r="C3352" t="str">
            <v>WA</v>
          </cell>
        </row>
        <row r="3353">
          <cell r="A3353">
            <v>6715</v>
          </cell>
          <cell r="B3353">
            <v>2</v>
          </cell>
          <cell r="C3353" t="str">
            <v>WA</v>
          </cell>
        </row>
        <row r="3354">
          <cell r="A3354">
            <v>6716</v>
          </cell>
          <cell r="B3354">
            <v>2</v>
          </cell>
          <cell r="C3354" t="str">
            <v>WA</v>
          </cell>
        </row>
        <row r="3355">
          <cell r="A3355">
            <v>6718</v>
          </cell>
          <cell r="B3355">
            <v>2</v>
          </cell>
          <cell r="C3355" t="str">
            <v>WA</v>
          </cell>
        </row>
        <row r="3356">
          <cell r="A3356">
            <v>6720</v>
          </cell>
          <cell r="B3356">
            <v>2</v>
          </cell>
          <cell r="C3356" t="str">
            <v>WA</v>
          </cell>
        </row>
        <row r="3357">
          <cell r="A3357">
            <v>6721</v>
          </cell>
          <cell r="B3357">
            <v>2</v>
          </cell>
          <cell r="C3357" t="str">
            <v>WA</v>
          </cell>
        </row>
        <row r="3358">
          <cell r="A3358">
            <v>6722</v>
          </cell>
          <cell r="B3358">
            <v>2</v>
          </cell>
          <cell r="C3358" t="str">
            <v>WA</v>
          </cell>
        </row>
        <row r="3359">
          <cell r="A3359">
            <v>6723</v>
          </cell>
          <cell r="B3359">
            <v>2</v>
          </cell>
          <cell r="C3359" t="str">
            <v>WA</v>
          </cell>
        </row>
        <row r="3360">
          <cell r="A3360">
            <v>6725</v>
          </cell>
          <cell r="B3360">
            <v>1</v>
          </cell>
          <cell r="C3360" t="str">
            <v>WA</v>
          </cell>
        </row>
        <row r="3361">
          <cell r="A3361">
            <v>6726</v>
          </cell>
          <cell r="B3361">
            <v>1</v>
          </cell>
          <cell r="C3361" t="str">
            <v>WA</v>
          </cell>
        </row>
        <row r="3362">
          <cell r="A3362">
            <v>6728</v>
          </cell>
          <cell r="B3362">
            <v>1</v>
          </cell>
          <cell r="C3362" t="str">
            <v>WA</v>
          </cell>
        </row>
        <row r="3363">
          <cell r="A3363">
            <v>6731</v>
          </cell>
          <cell r="B3363">
            <v>1</v>
          </cell>
          <cell r="C3363" t="str">
            <v>WA</v>
          </cell>
        </row>
        <row r="3364">
          <cell r="A3364">
            <v>6733</v>
          </cell>
          <cell r="B3364">
            <v>1</v>
          </cell>
          <cell r="C3364" t="str">
            <v>WA</v>
          </cell>
        </row>
        <row r="3365">
          <cell r="A3365">
            <v>6740</v>
          </cell>
          <cell r="B3365">
            <v>1</v>
          </cell>
          <cell r="C3365" t="str">
            <v>WA</v>
          </cell>
        </row>
        <row r="3366">
          <cell r="A3366">
            <v>6743</v>
          </cell>
          <cell r="B3366">
            <v>1</v>
          </cell>
          <cell r="C3366" t="str">
            <v>WA</v>
          </cell>
        </row>
        <row r="3367">
          <cell r="A3367">
            <v>6751</v>
          </cell>
          <cell r="B3367">
            <v>2</v>
          </cell>
          <cell r="C3367" t="str">
            <v>WA</v>
          </cell>
        </row>
        <row r="3368">
          <cell r="A3368">
            <v>6753</v>
          </cell>
          <cell r="B3368">
            <v>2</v>
          </cell>
          <cell r="C3368" t="str">
            <v>WA</v>
          </cell>
        </row>
        <row r="3369">
          <cell r="A3369">
            <v>6754</v>
          </cell>
          <cell r="B3369">
            <v>2</v>
          </cell>
          <cell r="C3369" t="str">
            <v>WA</v>
          </cell>
        </row>
        <row r="3370">
          <cell r="A3370">
            <v>6758</v>
          </cell>
          <cell r="B3370">
            <v>2</v>
          </cell>
          <cell r="C3370" t="str">
            <v>WA</v>
          </cell>
        </row>
        <row r="3371">
          <cell r="A3371">
            <v>6760</v>
          </cell>
          <cell r="B3371">
            <v>2</v>
          </cell>
          <cell r="C3371" t="str">
            <v>WA</v>
          </cell>
        </row>
        <row r="3372">
          <cell r="A3372">
            <v>6761</v>
          </cell>
          <cell r="B3372">
            <v>2</v>
          </cell>
          <cell r="C3372" t="str">
            <v>WA</v>
          </cell>
        </row>
        <row r="3373">
          <cell r="A3373">
            <v>6762</v>
          </cell>
          <cell r="B3373">
            <v>2</v>
          </cell>
          <cell r="C3373" t="str">
            <v>WA</v>
          </cell>
        </row>
        <row r="3374">
          <cell r="A3374">
            <v>6765</v>
          </cell>
          <cell r="B3374">
            <v>1</v>
          </cell>
          <cell r="C3374" t="str">
            <v>WA</v>
          </cell>
        </row>
        <row r="3375">
          <cell r="A3375">
            <v>6770</v>
          </cell>
          <cell r="B3375">
            <v>1</v>
          </cell>
          <cell r="C3375" t="str">
            <v>WA</v>
          </cell>
        </row>
        <row r="3376">
          <cell r="A3376">
            <v>6798</v>
          </cell>
          <cell r="B3376">
            <v>1</v>
          </cell>
          <cell r="C3376" t="str">
            <v>WA</v>
          </cell>
        </row>
        <row r="3377">
          <cell r="A3377">
            <v>6799</v>
          </cell>
          <cell r="B3377">
            <v>1</v>
          </cell>
          <cell r="C3377" t="str">
            <v>WA</v>
          </cell>
        </row>
        <row r="3378">
          <cell r="A3378">
            <v>6803</v>
          </cell>
          <cell r="B3378">
            <v>7</v>
          </cell>
          <cell r="C3378" t="str">
            <v>WA</v>
          </cell>
        </row>
        <row r="3379">
          <cell r="A3379">
            <v>6809</v>
          </cell>
          <cell r="B3379">
            <v>7</v>
          </cell>
          <cell r="C3379" t="str">
            <v>WA</v>
          </cell>
        </row>
        <row r="3380">
          <cell r="A3380">
            <v>6812</v>
          </cell>
          <cell r="B3380">
            <v>7</v>
          </cell>
          <cell r="C3380" t="str">
            <v>WA</v>
          </cell>
        </row>
        <row r="3381">
          <cell r="A3381">
            <v>6817</v>
          </cell>
          <cell r="B3381">
            <v>7</v>
          </cell>
          <cell r="C3381" t="str">
            <v>WA</v>
          </cell>
        </row>
        <row r="3382">
          <cell r="A3382">
            <v>6820</v>
          </cell>
          <cell r="B3382">
            <v>7</v>
          </cell>
          <cell r="C3382" t="str">
            <v>WA</v>
          </cell>
        </row>
        <row r="3383">
          <cell r="A3383">
            <v>6824</v>
          </cell>
          <cell r="B3383">
            <v>7</v>
          </cell>
          <cell r="C3383" t="str">
            <v>WA</v>
          </cell>
        </row>
        <row r="3384">
          <cell r="A3384">
            <v>6825</v>
          </cell>
          <cell r="B3384">
            <v>7</v>
          </cell>
          <cell r="C3384" t="str">
            <v>WA</v>
          </cell>
        </row>
        <row r="3385">
          <cell r="A3385">
            <v>6826</v>
          </cell>
          <cell r="B3385">
            <v>7</v>
          </cell>
          <cell r="C3385" t="str">
            <v>WA</v>
          </cell>
        </row>
        <row r="3386">
          <cell r="A3386">
            <v>6827</v>
          </cell>
          <cell r="B3386">
            <v>7</v>
          </cell>
          <cell r="C3386" t="str">
            <v>WA</v>
          </cell>
        </row>
        <row r="3387">
          <cell r="A3387">
            <v>6828</v>
          </cell>
          <cell r="B3387">
            <v>7</v>
          </cell>
          <cell r="C3387" t="str">
            <v>WA</v>
          </cell>
        </row>
        <row r="3388">
          <cell r="A3388">
            <v>6829</v>
          </cell>
          <cell r="B3388">
            <v>7</v>
          </cell>
          <cell r="C3388" t="str">
            <v>WA</v>
          </cell>
        </row>
        <row r="3389">
          <cell r="A3389">
            <v>6830</v>
          </cell>
          <cell r="B3389">
            <v>7</v>
          </cell>
          <cell r="C3389" t="str">
            <v>WA</v>
          </cell>
        </row>
        <row r="3390">
          <cell r="A3390">
            <v>6831</v>
          </cell>
          <cell r="B3390">
            <v>7</v>
          </cell>
          <cell r="C3390" t="str">
            <v>WA</v>
          </cell>
        </row>
        <row r="3391">
          <cell r="A3391">
            <v>6832</v>
          </cell>
          <cell r="B3391">
            <v>7</v>
          </cell>
          <cell r="C3391" t="str">
            <v>WA</v>
          </cell>
        </row>
        <row r="3392">
          <cell r="A3392">
            <v>6833</v>
          </cell>
          <cell r="B3392">
            <v>7</v>
          </cell>
          <cell r="C3392" t="str">
            <v>WA</v>
          </cell>
        </row>
        <row r="3393">
          <cell r="A3393">
            <v>6834</v>
          </cell>
          <cell r="B3393">
            <v>7</v>
          </cell>
          <cell r="C3393" t="str">
            <v>WA</v>
          </cell>
        </row>
        <row r="3394">
          <cell r="A3394">
            <v>6836</v>
          </cell>
          <cell r="B3394">
            <v>7</v>
          </cell>
          <cell r="C3394" t="str">
            <v>WA</v>
          </cell>
        </row>
        <row r="3395">
          <cell r="A3395">
            <v>6837</v>
          </cell>
          <cell r="B3395">
            <v>7</v>
          </cell>
          <cell r="C3395" t="str">
            <v>WA</v>
          </cell>
        </row>
        <row r="3396">
          <cell r="A3396">
            <v>6838</v>
          </cell>
          <cell r="B3396">
            <v>7</v>
          </cell>
          <cell r="C3396" t="str">
            <v>WA</v>
          </cell>
        </row>
        <row r="3397">
          <cell r="A3397">
            <v>6839</v>
          </cell>
          <cell r="B3397">
            <v>7</v>
          </cell>
          <cell r="C3397" t="str">
            <v>WA</v>
          </cell>
        </row>
        <row r="3398">
          <cell r="A3398">
            <v>6840</v>
          </cell>
          <cell r="B3398">
            <v>7</v>
          </cell>
          <cell r="C3398" t="str">
            <v>WA</v>
          </cell>
        </row>
        <row r="3399">
          <cell r="A3399">
            <v>6841</v>
          </cell>
          <cell r="B3399">
            <v>7</v>
          </cell>
          <cell r="C3399" t="str">
            <v>WA</v>
          </cell>
        </row>
        <row r="3400">
          <cell r="A3400">
            <v>6842</v>
          </cell>
          <cell r="B3400">
            <v>7</v>
          </cell>
          <cell r="C3400" t="str">
            <v>WA</v>
          </cell>
        </row>
        <row r="3401">
          <cell r="A3401">
            <v>6843</v>
          </cell>
          <cell r="B3401">
            <v>7</v>
          </cell>
          <cell r="C3401" t="str">
            <v>WA</v>
          </cell>
        </row>
        <row r="3402">
          <cell r="A3402">
            <v>6844</v>
          </cell>
          <cell r="B3402">
            <v>7</v>
          </cell>
          <cell r="C3402" t="str">
            <v>WA</v>
          </cell>
        </row>
        <row r="3403">
          <cell r="A3403">
            <v>6845</v>
          </cell>
          <cell r="B3403">
            <v>7</v>
          </cell>
          <cell r="C3403" t="str">
            <v>WA</v>
          </cell>
        </row>
        <row r="3404">
          <cell r="A3404">
            <v>6846</v>
          </cell>
          <cell r="B3404">
            <v>7</v>
          </cell>
          <cell r="C3404" t="str">
            <v>WA</v>
          </cell>
        </row>
        <row r="3405">
          <cell r="A3405">
            <v>6847</v>
          </cell>
          <cell r="B3405">
            <v>7</v>
          </cell>
          <cell r="C3405" t="str">
            <v>WA</v>
          </cell>
        </row>
        <row r="3406">
          <cell r="A3406">
            <v>6848</v>
          </cell>
          <cell r="B3406">
            <v>7</v>
          </cell>
          <cell r="C3406" t="str">
            <v>WA</v>
          </cell>
        </row>
        <row r="3407">
          <cell r="A3407">
            <v>6849</v>
          </cell>
          <cell r="B3407">
            <v>7</v>
          </cell>
          <cell r="C3407" t="str">
            <v>WA</v>
          </cell>
        </row>
        <row r="3408">
          <cell r="A3408">
            <v>6850</v>
          </cell>
          <cell r="B3408">
            <v>7</v>
          </cell>
          <cell r="C3408" t="str">
            <v>WA</v>
          </cell>
        </row>
        <row r="3409">
          <cell r="A3409">
            <v>6851</v>
          </cell>
          <cell r="B3409">
            <v>7</v>
          </cell>
          <cell r="C3409" t="str">
            <v>WA</v>
          </cell>
        </row>
        <row r="3410">
          <cell r="A3410">
            <v>6865</v>
          </cell>
          <cell r="B3410">
            <v>7</v>
          </cell>
          <cell r="C3410" t="str">
            <v>WA</v>
          </cell>
        </row>
        <row r="3411">
          <cell r="A3411">
            <v>6872</v>
          </cell>
          <cell r="B3411">
            <v>7</v>
          </cell>
          <cell r="C3411" t="str">
            <v>WA</v>
          </cell>
        </row>
        <row r="3412">
          <cell r="A3412">
            <v>6873</v>
          </cell>
          <cell r="B3412">
            <v>7</v>
          </cell>
          <cell r="C3412" t="str">
            <v>WA</v>
          </cell>
        </row>
        <row r="3413">
          <cell r="A3413">
            <v>6892</v>
          </cell>
          <cell r="B3413">
            <v>7</v>
          </cell>
          <cell r="C3413" t="str">
            <v>WA</v>
          </cell>
        </row>
        <row r="3414">
          <cell r="A3414">
            <v>6893</v>
          </cell>
          <cell r="B3414">
            <v>7</v>
          </cell>
          <cell r="C3414" t="str">
            <v>WA</v>
          </cell>
        </row>
        <row r="3415">
          <cell r="A3415">
            <v>6900</v>
          </cell>
          <cell r="B3415">
            <v>7</v>
          </cell>
          <cell r="C3415" t="str">
            <v>WA</v>
          </cell>
        </row>
        <row r="3416">
          <cell r="A3416">
            <v>6901</v>
          </cell>
          <cell r="B3416">
            <v>7</v>
          </cell>
          <cell r="C3416" t="str">
            <v>WA</v>
          </cell>
        </row>
        <row r="3417">
          <cell r="A3417">
            <v>6902</v>
          </cell>
          <cell r="B3417">
            <v>7</v>
          </cell>
          <cell r="C3417" t="str">
            <v>WA</v>
          </cell>
        </row>
        <row r="3418">
          <cell r="A3418">
            <v>6903</v>
          </cell>
          <cell r="B3418">
            <v>7</v>
          </cell>
          <cell r="C3418" t="str">
            <v>WA</v>
          </cell>
        </row>
        <row r="3419">
          <cell r="A3419">
            <v>6904</v>
          </cell>
          <cell r="B3419">
            <v>7</v>
          </cell>
          <cell r="C3419" t="str">
            <v>WA</v>
          </cell>
        </row>
        <row r="3420">
          <cell r="A3420">
            <v>6905</v>
          </cell>
          <cell r="B3420">
            <v>7</v>
          </cell>
          <cell r="C3420" t="str">
            <v>WA</v>
          </cell>
        </row>
        <row r="3421">
          <cell r="A3421">
            <v>6906</v>
          </cell>
          <cell r="B3421">
            <v>7</v>
          </cell>
          <cell r="C3421" t="str">
            <v>WA</v>
          </cell>
        </row>
        <row r="3422">
          <cell r="A3422">
            <v>6907</v>
          </cell>
          <cell r="B3422">
            <v>7</v>
          </cell>
          <cell r="C3422" t="str">
            <v>WA</v>
          </cell>
        </row>
        <row r="3423">
          <cell r="A3423">
            <v>6909</v>
          </cell>
          <cell r="B3423">
            <v>7</v>
          </cell>
          <cell r="C3423" t="str">
            <v>WA</v>
          </cell>
        </row>
        <row r="3424">
          <cell r="A3424">
            <v>6910</v>
          </cell>
          <cell r="B3424">
            <v>7</v>
          </cell>
          <cell r="C3424" t="str">
            <v>WA</v>
          </cell>
        </row>
        <row r="3425">
          <cell r="A3425">
            <v>6911</v>
          </cell>
          <cell r="B3425">
            <v>7</v>
          </cell>
          <cell r="C3425" t="str">
            <v>WA</v>
          </cell>
        </row>
        <row r="3426">
          <cell r="A3426">
            <v>6912</v>
          </cell>
          <cell r="B3426">
            <v>7</v>
          </cell>
          <cell r="C3426" t="str">
            <v>WA</v>
          </cell>
        </row>
        <row r="3427">
          <cell r="A3427">
            <v>6913</v>
          </cell>
          <cell r="B3427">
            <v>7</v>
          </cell>
          <cell r="C3427" t="str">
            <v>WA</v>
          </cell>
        </row>
        <row r="3428">
          <cell r="A3428">
            <v>6914</v>
          </cell>
          <cell r="B3428">
            <v>7</v>
          </cell>
          <cell r="C3428" t="str">
            <v>WA</v>
          </cell>
        </row>
        <row r="3429">
          <cell r="A3429">
            <v>6915</v>
          </cell>
          <cell r="B3429">
            <v>7</v>
          </cell>
          <cell r="C3429" t="str">
            <v>WA</v>
          </cell>
        </row>
        <row r="3430">
          <cell r="A3430">
            <v>6916</v>
          </cell>
          <cell r="B3430">
            <v>7</v>
          </cell>
          <cell r="C3430" t="str">
            <v>WA</v>
          </cell>
        </row>
        <row r="3431">
          <cell r="A3431">
            <v>6917</v>
          </cell>
          <cell r="B3431">
            <v>7</v>
          </cell>
          <cell r="C3431" t="str">
            <v>WA</v>
          </cell>
        </row>
        <row r="3432">
          <cell r="A3432">
            <v>6918</v>
          </cell>
          <cell r="B3432">
            <v>7</v>
          </cell>
          <cell r="C3432" t="str">
            <v>WA</v>
          </cell>
        </row>
        <row r="3433">
          <cell r="A3433">
            <v>6919</v>
          </cell>
          <cell r="B3433">
            <v>7</v>
          </cell>
          <cell r="C3433" t="str">
            <v>WA</v>
          </cell>
        </row>
        <row r="3434">
          <cell r="A3434">
            <v>6920</v>
          </cell>
          <cell r="B3434">
            <v>7</v>
          </cell>
          <cell r="C3434" t="str">
            <v>WA</v>
          </cell>
        </row>
        <row r="3435">
          <cell r="A3435">
            <v>6921</v>
          </cell>
          <cell r="B3435">
            <v>7</v>
          </cell>
          <cell r="C3435" t="str">
            <v>WA</v>
          </cell>
        </row>
        <row r="3436">
          <cell r="A3436">
            <v>6922</v>
          </cell>
          <cell r="B3436">
            <v>7</v>
          </cell>
          <cell r="C3436" t="str">
            <v>WA</v>
          </cell>
        </row>
        <row r="3437">
          <cell r="A3437">
            <v>6923</v>
          </cell>
          <cell r="B3437">
            <v>7</v>
          </cell>
          <cell r="C3437" t="str">
            <v>WA</v>
          </cell>
        </row>
        <row r="3438">
          <cell r="A3438">
            <v>6924</v>
          </cell>
          <cell r="B3438">
            <v>7</v>
          </cell>
          <cell r="C3438" t="str">
            <v>WA</v>
          </cell>
        </row>
        <row r="3439">
          <cell r="A3439">
            <v>6925</v>
          </cell>
          <cell r="B3439">
            <v>7</v>
          </cell>
          <cell r="C3439" t="str">
            <v>WA</v>
          </cell>
        </row>
        <row r="3440">
          <cell r="A3440">
            <v>6926</v>
          </cell>
          <cell r="B3440">
            <v>7</v>
          </cell>
          <cell r="C3440" t="str">
            <v>WA</v>
          </cell>
        </row>
        <row r="3441">
          <cell r="A3441">
            <v>6927</v>
          </cell>
          <cell r="B3441">
            <v>7</v>
          </cell>
          <cell r="C3441" t="str">
            <v>WA</v>
          </cell>
        </row>
        <row r="3442">
          <cell r="A3442">
            <v>6928</v>
          </cell>
          <cell r="B3442">
            <v>7</v>
          </cell>
          <cell r="C3442" t="str">
            <v>WA</v>
          </cell>
        </row>
        <row r="3443">
          <cell r="A3443">
            <v>6929</v>
          </cell>
          <cell r="B3443">
            <v>7</v>
          </cell>
          <cell r="C3443" t="str">
            <v>WA</v>
          </cell>
        </row>
        <row r="3444">
          <cell r="A3444">
            <v>6931</v>
          </cell>
          <cell r="B3444">
            <v>7</v>
          </cell>
          <cell r="C3444" t="str">
            <v>WA</v>
          </cell>
        </row>
        <row r="3445">
          <cell r="A3445">
            <v>6932</v>
          </cell>
          <cell r="B3445">
            <v>7</v>
          </cell>
          <cell r="C3445" t="str">
            <v>WA</v>
          </cell>
        </row>
        <row r="3446">
          <cell r="A3446">
            <v>6933</v>
          </cell>
          <cell r="B3446">
            <v>7</v>
          </cell>
          <cell r="C3446" t="str">
            <v>WA</v>
          </cell>
        </row>
        <row r="3447">
          <cell r="A3447">
            <v>6934</v>
          </cell>
          <cell r="B3447">
            <v>7</v>
          </cell>
          <cell r="C3447" t="str">
            <v>WA</v>
          </cell>
        </row>
        <row r="3448">
          <cell r="A3448">
            <v>6935</v>
          </cell>
          <cell r="B3448">
            <v>7</v>
          </cell>
          <cell r="C3448" t="str">
            <v>WA</v>
          </cell>
        </row>
        <row r="3449">
          <cell r="A3449">
            <v>6936</v>
          </cell>
          <cell r="B3449">
            <v>7</v>
          </cell>
          <cell r="C3449" t="str">
            <v>WA</v>
          </cell>
        </row>
        <row r="3450">
          <cell r="A3450">
            <v>6937</v>
          </cell>
          <cell r="B3450">
            <v>7</v>
          </cell>
          <cell r="C3450" t="str">
            <v>WA</v>
          </cell>
        </row>
        <row r="3451">
          <cell r="A3451">
            <v>6938</v>
          </cell>
          <cell r="B3451">
            <v>7</v>
          </cell>
          <cell r="C3451" t="str">
            <v>WA</v>
          </cell>
        </row>
        <row r="3452">
          <cell r="A3452">
            <v>6939</v>
          </cell>
          <cell r="B3452">
            <v>7</v>
          </cell>
          <cell r="C3452" t="str">
            <v>WA</v>
          </cell>
        </row>
        <row r="3453">
          <cell r="A3453">
            <v>6940</v>
          </cell>
          <cell r="B3453">
            <v>7</v>
          </cell>
          <cell r="C3453" t="str">
            <v>WA</v>
          </cell>
        </row>
        <row r="3454">
          <cell r="A3454">
            <v>6941</v>
          </cell>
          <cell r="B3454">
            <v>7</v>
          </cell>
          <cell r="C3454" t="str">
            <v>WA</v>
          </cell>
        </row>
        <row r="3455">
          <cell r="A3455">
            <v>6942</v>
          </cell>
          <cell r="B3455">
            <v>7</v>
          </cell>
          <cell r="C3455" t="str">
            <v>WA</v>
          </cell>
        </row>
        <row r="3456">
          <cell r="A3456">
            <v>6943</v>
          </cell>
          <cell r="B3456">
            <v>7</v>
          </cell>
          <cell r="C3456" t="str">
            <v>WA</v>
          </cell>
        </row>
        <row r="3457">
          <cell r="A3457">
            <v>6944</v>
          </cell>
          <cell r="B3457">
            <v>7</v>
          </cell>
          <cell r="C3457" t="str">
            <v>WA</v>
          </cell>
        </row>
        <row r="3458">
          <cell r="A3458">
            <v>6945</v>
          </cell>
          <cell r="B3458">
            <v>7</v>
          </cell>
          <cell r="C3458" t="str">
            <v>WA</v>
          </cell>
        </row>
        <row r="3459">
          <cell r="A3459">
            <v>6946</v>
          </cell>
          <cell r="B3459">
            <v>7</v>
          </cell>
          <cell r="C3459" t="str">
            <v>WA</v>
          </cell>
        </row>
        <row r="3460">
          <cell r="A3460">
            <v>6947</v>
          </cell>
          <cell r="B3460">
            <v>7</v>
          </cell>
          <cell r="C3460" t="str">
            <v>WA</v>
          </cell>
        </row>
        <row r="3461">
          <cell r="A3461">
            <v>6951</v>
          </cell>
          <cell r="B3461">
            <v>7</v>
          </cell>
          <cell r="C3461" t="str">
            <v>WA</v>
          </cell>
        </row>
        <row r="3462">
          <cell r="A3462">
            <v>6952</v>
          </cell>
          <cell r="B3462">
            <v>7</v>
          </cell>
          <cell r="C3462" t="str">
            <v>WA</v>
          </cell>
        </row>
        <row r="3463">
          <cell r="A3463">
            <v>6953</v>
          </cell>
          <cell r="B3463">
            <v>7</v>
          </cell>
          <cell r="C3463" t="str">
            <v>WA</v>
          </cell>
        </row>
        <row r="3464">
          <cell r="A3464">
            <v>6954</v>
          </cell>
          <cell r="B3464">
            <v>7</v>
          </cell>
          <cell r="C3464" t="str">
            <v>WA</v>
          </cell>
        </row>
        <row r="3465">
          <cell r="A3465">
            <v>6955</v>
          </cell>
          <cell r="B3465">
            <v>7</v>
          </cell>
          <cell r="C3465" t="str">
            <v>WA</v>
          </cell>
        </row>
        <row r="3466">
          <cell r="A3466">
            <v>6956</v>
          </cell>
          <cell r="B3466">
            <v>7</v>
          </cell>
          <cell r="C3466" t="str">
            <v>WA</v>
          </cell>
        </row>
        <row r="3467">
          <cell r="A3467">
            <v>6957</v>
          </cell>
          <cell r="B3467">
            <v>7</v>
          </cell>
          <cell r="C3467" t="str">
            <v>WA</v>
          </cell>
        </row>
        <row r="3468">
          <cell r="A3468">
            <v>6958</v>
          </cell>
          <cell r="B3468">
            <v>7</v>
          </cell>
          <cell r="C3468" t="str">
            <v>WA</v>
          </cell>
        </row>
        <row r="3469">
          <cell r="A3469">
            <v>6959</v>
          </cell>
          <cell r="B3469">
            <v>7</v>
          </cell>
          <cell r="C3469" t="str">
            <v>WA</v>
          </cell>
        </row>
        <row r="3470">
          <cell r="A3470">
            <v>6960</v>
          </cell>
          <cell r="B3470">
            <v>7</v>
          </cell>
          <cell r="C3470" t="str">
            <v>WA</v>
          </cell>
        </row>
        <row r="3471">
          <cell r="A3471">
            <v>6961</v>
          </cell>
          <cell r="B3471">
            <v>7</v>
          </cell>
          <cell r="C3471" t="str">
            <v>WA</v>
          </cell>
        </row>
        <row r="3472">
          <cell r="A3472">
            <v>6962</v>
          </cell>
          <cell r="B3472">
            <v>7</v>
          </cell>
          <cell r="C3472" t="str">
            <v>WA</v>
          </cell>
        </row>
        <row r="3473">
          <cell r="A3473">
            <v>6963</v>
          </cell>
          <cell r="B3473">
            <v>7</v>
          </cell>
          <cell r="C3473" t="str">
            <v>WA</v>
          </cell>
        </row>
        <row r="3474">
          <cell r="A3474">
            <v>6964</v>
          </cell>
          <cell r="B3474">
            <v>7</v>
          </cell>
          <cell r="C3474" t="str">
            <v>WA</v>
          </cell>
        </row>
        <row r="3475">
          <cell r="A3475">
            <v>6965</v>
          </cell>
          <cell r="B3475">
            <v>7</v>
          </cell>
          <cell r="C3475" t="str">
            <v>WA</v>
          </cell>
        </row>
        <row r="3476">
          <cell r="A3476">
            <v>6966</v>
          </cell>
          <cell r="B3476">
            <v>7</v>
          </cell>
          <cell r="C3476" t="str">
            <v>WA</v>
          </cell>
        </row>
        <row r="3477">
          <cell r="A3477">
            <v>6967</v>
          </cell>
          <cell r="B3477">
            <v>7</v>
          </cell>
          <cell r="C3477" t="str">
            <v>WA</v>
          </cell>
        </row>
        <row r="3478">
          <cell r="A3478">
            <v>6968</v>
          </cell>
          <cell r="B3478">
            <v>7</v>
          </cell>
          <cell r="C3478" t="str">
            <v>WA</v>
          </cell>
        </row>
        <row r="3479">
          <cell r="A3479">
            <v>6969</v>
          </cell>
          <cell r="B3479">
            <v>7</v>
          </cell>
          <cell r="C3479" t="str">
            <v>WA</v>
          </cell>
        </row>
        <row r="3480">
          <cell r="A3480">
            <v>6970</v>
          </cell>
          <cell r="B3480">
            <v>7</v>
          </cell>
          <cell r="C3480" t="str">
            <v>WA</v>
          </cell>
        </row>
        <row r="3481">
          <cell r="A3481">
            <v>6971</v>
          </cell>
          <cell r="B3481">
            <v>7</v>
          </cell>
          <cell r="C3481" t="str">
            <v>WA</v>
          </cell>
        </row>
        <row r="3482">
          <cell r="A3482">
            <v>6979</v>
          </cell>
          <cell r="B3482">
            <v>7</v>
          </cell>
          <cell r="C3482" t="str">
            <v>WA</v>
          </cell>
        </row>
        <row r="3483">
          <cell r="A3483">
            <v>6980</v>
          </cell>
          <cell r="B3483">
            <v>7</v>
          </cell>
          <cell r="C3483" t="str">
            <v>WA</v>
          </cell>
        </row>
        <row r="3484">
          <cell r="A3484">
            <v>6981</v>
          </cell>
          <cell r="B3484">
            <v>7</v>
          </cell>
          <cell r="C3484" t="str">
            <v>WA</v>
          </cell>
        </row>
        <row r="3485">
          <cell r="A3485">
            <v>6982</v>
          </cell>
          <cell r="B3485">
            <v>7</v>
          </cell>
          <cell r="C3485" t="str">
            <v>WA</v>
          </cell>
        </row>
        <row r="3486">
          <cell r="A3486">
            <v>6983</v>
          </cell>
          <cell r="B3486">
            <v>7</v>
          </cell>
          <cell r="C3486" t="str">
            <v>WA</v>
          </cell>
        </row>
        <row r="3487">
          <cell r="A3487">
            <v>6984</v>
          </cell>
          <cell r="B3487">
            <v>7</v>
          </cell>
          <cell r="C3487" t="str">
            <v>WA</v>
          </cell>
        </row>
        <row r="3488">
          <cell r="A3488">
            <v>6985</v>
          </cell>
          <cell r="B3488">
            <v>7</v>
          </cell>
          <cell r="C3488" t="str">
            <v>WA</v>
          </cell>
        </row>
        <row r="3489">
          <cell r="A3489">
            <v>6986</v>
          </cell>
          <cell r="B3489">
            <v>7</v>
          </cell>
          <cell r="C3489" t="str">
            <v>WA</v>
          </cell>
        </row>
        <row r="3490">
          <cell r="A3490">
            <v>6987</v>
          </cell>
          <cell r="B3490">
            <v>7</v>
          </cell>
          <cell r="C3490" t="str">
            <v>WA</v>
          </cell>
        </row>
        <row r="3491">
          <cell r="A3491">
            <v>6988</v>
          </cell>
          <cell r="B3491">
            <v>7</v>
          </cell>
          <cell r="C3491" t="str">
            <v>WA</v>
          </cell>
        </row>
        <row r="3492">
          <cell r="A3492">
            <v>6989</v>
          </cell>
          <cell r="B3492">
            <v>7</v>
          </cell>
          <cell r="C3492" t="str">
            <v>WA</v>
          </cell>
        </row>
        <row r="3493">
          <cell r="A3493">
            <v>6990</v>
          </cell>
          <cell r="B3493">
            <v>7</v>
          </cell>
          <cell r="C3493" t="str">
            <v>WA</v>
          </cell>
        </row>
        <row r="3494">
          <cell r="A3494">
            <v>6991</v>
          </cell>
          <cell r="B3494">
            <v>7</v>
          </cell>
          <cell r="C3494" t="str">
            <v>WA</v>
          </cell>
        </row>
        <row r="3495">
          <cell r="A3495">
            <v>6992</v>
          </cell>
          <cell r="B3495">
            <v>7</v>
          </cell>
          <cell r="C3495" t="str">
            <v>WA</v>
          </cell>
        </row>
        <row r="3496">
          <cell r="A3496">
            <v>6997</v>
          </cell>
          <cell r="B3496">
            <v>7</v>
          </cell>
          <cell r="C3496" t="str">
            <v>WA</v>
          </cell>
        </row>
        <row r="3497">
          <cell r="A3497">
            <v>7000</v>
          </cell>
          <cell r="B3497">
            <v>26</v>
          </cell>
          <cell r="C3497" t="str">
            <v>TAS</v>
          </cell>
        </row>
        <row r="3498">
          <cell r="A3498">
            <v>7001</v>
          </cell>
          <cell r="B3498">
            <v>26</v>
          </cell>
          <cell r="C3498" t="str">
            <v>TAS</v>
          </cell>
        </row>
        <row r="3499">
          <cell r="A3499">
            <v>7002</v>
          </cell>
          <cell r="B3499">
            <v>26</v>
          </cell>
          <cell r="C3499" t="str">
            <v>TAS</v>
          </cell>
        </row>
        <row r="3500">
          <cell r="A3500">
            <v>7004</v>
          </cell>
          <cell r="B3500">
            <v>26</v>
          </cell>
          <cell r="C3500" t="str">
            <v>TAS</v>
          </cell>
        </row>
        <row r="3501">
          <cell r="A3501">
            <v>7005</v>
          </cell>
          <cell r="B3501">
            <v>26</v>
          </cell>
          <cell r="C3501" t="str">
            <v>TAS</v>
          </cell>
        </row>
        <row r="3502">
          <cell r="A3502">
            <v>7006</v>
          </cell>
          <cell r="B3502">
            <v>26</v>
          </cell>
          <cell r="C3502" t="str">
            <v>TAS</v>
          </cell>
        </row>
        <row r="3503">
          <cell r="A3503">
            <v>7007</v>
          </cell>
          <cell r="B3503">
            <v>26</v>
          </cell>
          <cell r="C3503" t="str">
            <v>TAS</v>
          </cell>
        </row>
        <row r="3504">
          <cell r="A3504">
            <v>7008</v>
          </cell>
          <cell r="B3504">
            <v>26</v>
          </cell>
          <cell r="C3504" t="str">
            <v>TAS</v>
          </cell>
        </row>
        <row r="3505">
          <cell r="A3505">
            <v>7009</v>
          </cell>
          <cell r="B3505">
            <v>26</v>
          </cell>
          <cell r="C3505" t="str">
            <v>TAS</v>
          </cell>
        </row>
        <row r="3506">
          <cell r="A3506">
            <v>7010</v>
          </cell>
          <cell r="B3506">
            <v>26</v>
          </cell>
          <cell r="C3506" t="str">
            <v>TAS</v>
          </cell>
        </row>
        <row r="3507">
          <cell r="A3507">
            <v>7011</v>
          </cell>
          <cell r="B3507">
            <v>26</v>
          </cell>
          <cell r="C3507" t="str">
            <v>TAS</v>
          </cell>
        </row>
        <row r="3508">
          <cell r="A3508">
            <v>7012</v>
          </cell>
          <cell r="B3508">
            <v>26</v>
          </cell>
          <cell r="C3508" t="str">
            <v>TAS</v>
          </cell>
        </row>
        <row r="3509">
          <cell r="A3509">
            <v>7015</v>
          </cell>
          <cell r="B3509">
            <v>26</v>
          </cell>
          <cell r="C3509" t="str">
            <v>TAS</v>
          </cell>
        </row>
        <row r="3510">
          <cell r="A3510">
            <v>7016</v>
          </cell>
          <cell r="B3510">
            <v>26</v>
          </cell>
          <cell r="C3510" t="str">
            <v>TAS</v>
          </cell>
        </row>
        <row r="3511">
          <cell r="A3511">
            <v>7017</v>
          </cell>
          <cell r="B3511">
            <v>26</v>
          </cell>
          <cell r="C3511" t="str">
            <v>TAS</v>
          </cell>
        </row>
        <row r="3512">
          <cell r="A3512">
            <v>7018</v>
          </cell>
          <cell r="B3512">
            <v>26</v>
          </cell>
          <cell r="C3512" t="str">
            <v>TAS</v>
          </cell>
        </row>
        <row r="3513">
          <cell r="A3513">
            <v>7019</v>
          </cell>
          <cell r="B3513">
            <v>26</v>
          </cell>
          <cell r="C3513" t="str">
            <v>TAS</v>
          </cell>
        </row>
        <row r="3514">
          <cell r="A3514">
            <v>7020</v>
          </cell>
          <cell r="B3514">
            <v>26</v>
          </cell>
          <cell r="C3514" t="str">
            <v>TAS</v>
          </cell>
        </row>
        <row r="3515">
          <cell r="A3515">
            <v>7021</v>
          </cell>
          <cell r="B3515">
            <v>26</v>
          </cell>
          <cell r="C3515" t="str">
            <v>TAS</v>
          </cell>
        </row>
        <row r="3516">
          <cell r="A3516">
            <v>7022</v>
          </cell>
          <cell r="B3516">
            <v>26</v>
          </cell>
          <cell r="C3516" t="str">
            <v>TAS</v>
          </cell>
        </row>
        <row r="3517">
          <cell r="A3517">
            <v>7023</v>
          </cell>
          <cell r="B3517">
            <v>26</v>
          </cell>
          <cell r="C3517" t="str">
            <v>TAS</v>
          </cell>
        </row>
        <row r="3518">
          <cell r="A3518">
            <v>7024</v>
          </cell>
          <cell r="B3518">
            <v>26</v>
          </cell>
          <cell r="C3518" t="str">
            <v>TAS</v>
          </cell>
        </row>
        <row r="3519">
          <cell r="A3519">
            <v>7025</v>
          </cell>
          <cell r="B3519">
            <v>26</v>
          </cell>
          <cell r="C3519" t="str">
            <v>TAS</v>
          </cell>
        </row>
        <row r="3520">
          <cell r="A3520">
            <v>7026</v>
          </cell>
          <cell r="B3520">
            <v>26</v>
          </cell>
          <cell r="C3520" t="str">
            <v>TAS</v>
          </cell>
        </row>
        <row r="3521">
          <cell r="A3521">
            <v>7027</v>
          </cell>
          <cell r="B3521">
            <v>26</v>
          </cell>
          <cell r="C3521" t="str">
            <v>TAS</v>
          </cell>
        </row>
        <row r="3522">
          <cell r="A3522">
            <v>7030</v>
          </cell>
          <cell r="B3522">
            <v>26</v>
          </cell>
          <cell r="C3522" t="str">
            <v>TAS</v>
          </cell>
        </row>
        <row r="3523">
          <cell r="A3523">
            <v>7050</v>
          </cell>
          <cell r="B3523">
            <v>26</v>
          </cell>
          <cell r="C3523" t="str">
            <v>TAS</v>
          </cell>
        </row>
        <row r="3524">
          <cell r="A3524">
            <v>7051</v>
          </cell>
          <cell r="B3524">
            <v>26</v>
          </cell>
          <cell r="C3524" t="str">
            <v>TAS</v>
          </cell>
        </row>
        <row r="3525">
          <cell r="A3525">
            <v>7052</v>
          </cell>
          <cell r="B3525">
            <v>26</v>
          </cell>
          <cell r="C3525" t="str">
            <v>TAS</v>
          </cell>
        </row>
        <row r="3526">
          <cell r="A3526">
            <v>7053</v>
          </cell>
          <cell r="B3526">
            <v>26</v>
          </cell>
          <cell r="C3526" t="str">
            <v>TAS</v>
          </cell>
        </row>
        <row r="3527">
          <cell r="A3527">
            <v>7054</v>
          </cell>
          <cell r="B3527">
            <v>26</v>
          </cell>
          <cell r="C3527" t="str">
            <v>TAS</v>
          </cell>
        </row>
        <row r="3528">
          <cell r="A3528">
            <v>7055</v>
          </cell>
          <cell r="B3528">
            <v>26</v>
          </cell>
          <cell r="C3528" t="str">
            <v>TAS</v>
          </cell>
        </row>
        <row r="3529">
          <cell r="A3529">
            <v>7109</v>
          </cell>
          <cell r="B3529">
            <v>26</v>
          </cell>
          <cell r="C3529" t="str">
            <v>TAS</v>
          </cell>
        </row>
        <row r="3530">
          <cell r="A3530">
            <v>7112</v>
          </cell>
          <cell r="B3530">
            <v>26</v>
          </cell>
          <cell r="C3530" t="str">
            <v>TAS</v>
          </cell>
        </row>
        <row r="3531">
          <cell r="A3531">
            <v>7113</v>
          </cell>
          <cell r="B3531">
            <v>26</v>
          </cell>
          <cell r="C3531" t="str">
            <v>TAS</v>
          </cell>
        </row>
        <row r="3532">
          <cell r="A3532">
            <v>7116</v>
          </cell>
          <cell r="B3532">
            <v>26</v>
          </cell>
          <cell r="C3532" t="str">
            <v>TAS</v>
          </cell>
        </row>
        <row r="3533">
          <cell r="A3533">
            <v>7117</v>
          </cell>
          <cell r="B3533">
            <v>26</v>
          </cell>
          <cell r="C3533" t="str">
            <v>TAS</v>
          </cell>
        </row>
        <row r="3534">
          <cell r="A3534">
            <v>7119</v>
          </cell>
          <cell r="B3534">
            <v>25</v>
          </cell>
          <cell r="C3534" t="str">
            <v>TAS</v>
          </cell>
        </row>
        <row r="3535">
          <cell r="A3535">
            <v>7120</v>
          </cell>
          <cell r="B3535">
            <v>25</v>
          </cell>
          <cell r="C3535" t="str">
            <v>TAS</v>
          </cell>
        </row>
        <row r="3536">
          <cell r="A3536">
            <v>7139</v>
          </cell>
          <cell r="B3536">
            <v>23</v>
          </cell>
          <cell r="C3536" t="str">
            <v>TAS</v>
          </cell>
        </row>
        <row r="3537">
          <cell r="A3537">
            <v>7140</v>
          </cell>
          <cell r="B3537">
            <v>26</v>
          </cell>
          <cell r="C3537" t="str">
            <v>TAS</v>
          </cell>
        </row>
        <row r="3538">
          <cell r="A3538">
            <v>7150</v>
          </cell>
          <cell r="B3538">
            <v>26</v>
          </cell>
          <cell r="C3538" t="str">
            <v>TAS</v>
          </cell>
        </row>
        <row r="3539">
          <cell r="A3539">
            <v>7151</v>
          </cell>
          <cell r="B3539">
            <v>26</v>
          </cell>
          <cell r="C3539" t="str">
            <v>TAS</v>
          </cell>
        </row>
        <row r="3540">
          <cell r="A3540">
            <v>7155</v>
          </cell>
          <cell r="B3540">
            <v>26</v>
          </cell>
          <cell r="C3540" t="str">
            <v>TAS</v>
          </cell>
        </row>
        <row r="3541">
          <cell r="A3541">
            <v>7162</v>
          </cell>
          <cell r="B3541">
            <v>26</v>
          </cell>
          <cell r="C3541" t="str">
            <v>TAS</v>
          </cell>
        </row>
        <row r="3542">
          <cell r="A3542">
            <v>7163</v>
          </cell>
          <cell r="B3542">
            <v>26</v>
          </cell>
          <cell r="C3542" t="str">
            <v>TAS</v>
          </cell>
        </row>
        <row r="3543">
          <cell r="A3543">
            <v>7170</v>
          </cell>
          <cell r="B3543">
            <v>26</v>
          </cell>
          <cell r="C3543" t="str">
            <v>TAS</v>
          </cell>
        </row>
        <row r="3544">
          <cell r="A3544">
            <v>7171</v>
          </cell>
          <cell r="B3544">
            <v>26</v>
          </cell>
          <cell r="C3544" t="str">
            <v>TAS</v>
          </cell>
        </row>
        <row r="3545">
          <cell r="A3545">
            <v>7172</v>
          </cell>
          <cell r="B3545">
            <v>26</v>
          </cell>
          <cell r="C3545" t="str">
            <v>TAS</v>
          </cell>
        </row>
        <row r="3546">
          <cell r="A3546">
            <v>7173</v>
          </cell>
          <cell r="B3546">
            <v>26</v>
          </cell>
          <cell r="C3546" t="str">
            <v>TAS</v>
          </cell>
        </row>
        <row r="3547">
          <cell r="A3547">
            <v>7174</v>
          </cell>
          <cell r="B3547">
            <v>26</v>
          </cell>
          <cell r="C3547" t="str">
            <v>TAS</v>
          </cell>
        </row>
        <row r="3548">
          <cell r="A3548">
            <v>7175</v>
          </cell>
          <cell r="B3548">
            <v>26</v>
          </cell>
          <cell r="C3548" t="str">
            <v>TAS</v>
          </cell>
        </row>
        <row r="3549">
          <cell r="A3549">
            <v>7176</v>
          </cell>
          <cell r="B3549">
            <v>26</v>
          </cell>
          <cell r="C3549" t="str">
            <v>TAS</v>
          </cell>
        </row>
        <row r="3550">
          <cell r="A3550">
            <v>7177</v>
          </cell>
          <cell r="B3550">
            <v>26</v>
          </cell>
          <cell r="C3550" t="str">
            <v>TAS</v>
          </cell>
        </row>
        <row r="3551">
          <cell r="A3551">
            <v>7178</v>
          </cell>
          <cell r="B3551">
            <v>26</v>
          </cell>
          <cell r="C3551" t="str">
            <v>TAS</v>
          </cell>
        </row>
        <row r="3552">
          <cell r="A3552">
            <v>7179</v>
          </cell>
          <cell r="B3552">
            <v>26</v>
          </cell>
          <cell r="C3552" t="str">
            <v>TAS</v>
          </cell>
        </row>
        <row r="3553">
          <cell r="A3553">
            <v>7180</v>
          </cell>
          <cell r="B3553">
            <v>26</v>
          </cell>
          <cell r="C3553" t="str">
            <v>TAS</v>
          </cell>
        </row>
        <row r="3554">
          <cell r="A3554">
            <v>7182</v>
          </cell>
          <cell r="B3554">
            <v>26</v>
          </cell>
          <cell r="C3554" t="str">
            <v>TAS</v>
          </cell>
        </row>
        <row r="3555">
          <cell r="A3555">
            <v>7183</v>
          </cell>
          <cell r="B3555">
            <v>26</v>
          </cell>
          <cell r="C3555" t="str">
            <v>TAS</v>
          </cell>
        </row>
        <row r="3556">
          <cell r="A3556">
            <v>7184</v>
          </cell>
          <cell r="B3556">
            <v>26</v>
          </cell>
          <cell r="C3556" t="str">
            <v>TAS</v>
          </cell>
        </row>
        <row r="3557">
          <cell r="A3557">
            <v>7185</v>
          </cell>
          <cell r="B3557">
            <v>26</v>
          </cell>
          <cell r="C3557" t="str">
            <v>TAS</v>
          </cell>
        </row>
        <row r="3558">
          <cell r="A3558">
            <v>7186</v>
          </cell>
          <cell r="B3558">
            <v>26</v>
          </cell>
          <cell r="C3558" t="str">
            <v>TAS</v>
          </cell>
        </row>
        <row r="3559">
          <cell r="A3559">
            <v>7187</v>
          </cell>
          <cell r="B3559">
            <v>26</v>
          </cell>
          <cell r="C3559" t="str">
            <v>TAS</v>
          </cell>
        </row>
        <row r="3560">
          <cell r="A3560">
            <v>7190</v>
          </cell>
          <cell r="B3560">
            <v>28</v>
          </cell>
          <cell r="C3560" t="str">
            <v>TAS</v>
          </cell>
        </row>
        <row r="3561">
          <cell r="A3561">
            <v>7209</v>
          </cell>
          <cell r="B3561">
            <v>25</v>
          </cell>
          <cell r="C3561" t="str">
            <v>TAS</v>
          </cell>
        </row>
        <row r="3562">
          <cell r="A3562">
            <v>7210</v>
          </cell>
          <cell r="B3562">
            <v>25</v>
          </cell>
          <cell r="C3562" t="str">
            <v>TAS</v>
          </cell>
        </row>
        <row r="3563">
          <cell r="A3563">
            <v>7211</v>
          </cell>
          <cell r="B3563">
            <v>25</v>
          </cell>
          <cell r="C3563" t="str">
            <v>TAS</v>
          </cell>
        </row>
        <row r="3564">
          <cell r="A3564">
            <v>7212</v>
          </cell>
          <cell r="B3564">
            <v>25</v>
          </cell>
          <cell r="C3564" t="str">
            <v>TAS</v>
          </cell>
        </row>
        <row r="3565">
          <cell r="A3565">
            <v>7213</v>
          </cell>
          <cell r="B3565">
            <v>28</v>
          </cell>
          <cell r="C3565" t="str">
            <v>TAS</v>
          </cell>
        </row>
        <row r="3566">
          <cell r="A3566">
            <v>7214</v>
          </cell>
          <cell r="B3566">
            <v>28</v>
          </cell>
          <cell r="C3566" t="str">
            <v>TAS</v>
          </cell>
        </row>
        <row r="3567">
          <cell r="A3567">
            <v>7215</v>
          </cell>
          <cell r="B3567">
            <v>28</v>
          </cell>
          <cell r="C3567" t="str">
            <v>TAS</v>
          </cell>
        </row>
        <row r="3568">
          <cell r="A3568">
            <v>7216</v>
          </cell>
          <cell r="B3568">
            <v>27</v>
          </cell>
          <cell r="C3568" t="str">
            <v>TAS</v>
          </cell>
        </row>
        <row r="3569">
          <cell r="A3569">
            <v>7248</v>
          </cell>
          <cell r="B3569">
            <v>25</v>
          </cell>
          <cell r="C3569" t="str">
            <v>TAS</v>
          </cell>
        </row>
        <row r="3570">
          <cell r="A3570">
            <v>7249</v>
          </cell>
          <cell r="B3570">
            <v>25</v>
          </cell>
          <cell r="C3570" t="str">
            <v>TAS</v>
          </cell>
        </row>
        <row r="3571">
          <cell r="A3571">
            <v>7250</v>
          </cell>
          <cell r="B3571">
            <v>25</v>
          </cell>
          <cell r="C3571" t="str">
            <v>TAS</v>
          </cell>
        </row>
        <row r="3572">
          <cell r="A3572">
            <v>7252</v>
          </cell>
          <cell r="B3572">
            <v>25</v>
          </cell>
          <cell r="C3572" t="str">
            <v>TAS</v>
          </cell>
        </row>
        <row r="3573">
          <cell r="A3573">
            <v>7253</v>
          </cell>
          <cell r="B3573">
            <v>25</v>
          </cell>
          <cell r="C3573" t="str">
            <v>TAS</v>
          </cell>
        </row>
        <row r="3574">
          <cell r="A3574">
            <v>7254</v>
          </cell>
          <cell r="B3574">
            <v>25</v>
          </cell>
          <cell r="C3574" t="str">
            <v>TAS</v>
          </cell>
        </row>
        <row r="3575">
          <cell r="A3575">
            <v>7255</v>
          </cell>
          <cell r="B3575">
            <v>27</v>
          </cell>
          <cell r="C3575" t="str">
            <v>TAS</v>
          </cell>
        </row>
        <row r="3576">
          <cell r="A3576">
            <v>7256</v>
          </cell>
          <cell r="B3576">
            <v>22</v>
          </cell>
          <cell r="C3576" t="str">
            <v>TAS</v>
          </cell>
        </row>
        <row r="3577">
          <cell r="A3577">
            <v>7257</v>
          </cell>
          <cell r="B3577">
            <v>27</v>
          </cell>
          <cell r="C3577" t="str">
            <v>TAS</v>
          </cell>
        </row>
        <row r="3578">
          <cell r="A3578">
            <v>7258</v>
          </cell>
          <cell r="B3578">
            <v>25</v>
          </cell>
          <cell r="C3578" t="str">
            <v>TAS</v>
          </cell>
        </row>
        <row r="3579">
          <cell r="A3579">
            <v>7259</v>
          </cell>
          <cell r="B3579">
            <v>25</v>
          </cell>
          <cell r="C3579" t="str">
            <v>TAS</v>
          </cell>
        </row>
        <row r="3580">
          <cell r="A3580">
            <v>7260</v>
          </cell>
          <cell r="B3580">
            <v>27</v>
          </cell>
          <cell r="C3580" t="str">
            <v>TAS</v>
          </cell>
        </row>
        <row r="3581">
          <cell r="A3581">
            <v>7261</v>
          </cell>
          <cell r="B3581">
            <v>27</v>
          </cell>
          <cell r="C3581" t="str">
            <v>TAS</v>
          </cell>
        </row>
        <row r="3582">
          <cell r="A3582">
            <v>7262</v>
          </cell>
          <cell r="B3582">
            <v>27</v>
          </cell>
          <cell r="C3582" t="str">
            <v>TAS</v>
          </cell>
        </row>
        <row r="3583">
          <cell r="A3583">
            <v>7263</v>
          </cell>
          <cell r="B3583">
            <v>27</v>
          </cell>
          <cell r="C3583" t="str">
            <v>TAS</v>
          </cell>
        </row>
        <row r="3584">
          <cell r="A3584">
            <v>7264</v>
          </cell>
          <cell r="B3584">
            <v>27</v>
          </cell>
          <cell r="C3584" t="str">
            <v>TAS</v>
          </cell>
        </row>
        <row r="3585">
          <cell r="A3585">
            <v>7265</v>
          </cell>
          <cell r="B3585">
            <v>27</v>
          </cell>
          <cell r="C3585" t="str">
            <v>TAS</v>
          </cell>
        </row>
        <row r="3586">
          <cell r="A3586">
            <v>7267</v>
          </cell>
          <cell r="B3586">
            <v>25</v>
          </cell>
          <cell r="C3586" t="str">
            <v>TAS</v>
          </cell>
        </row>
        <row r="3587">
          <cell r="A3587">
            <v>7268</v>
          </cell>
          <cell r="B3587">
            <v>25</v>
          </cell>
          <cell r="C3587" t="str">
            <v>TAS</v>
          </cell>
        </row>
        <row r="3588">
          <cell r="A3588">
            <v>7270</v>
          </cell>
          <cell r="B3588">
            <v>25</v>
          </cell>
          <cell r="C3588" t="str">
            <v>TAS</v>
          </cell>
        </row>
        <row r="3589">
          <cell r="A3589">
            <v>7275</v>
          </cell>
          <cell r="B3589">
            <v>25</v>
          </cell>
          <cell r="C3589" t="str">
            <v>TAS</v>
          </cell>
        </row>
        <row r="3590">
          <cell r="A3590">
            <v>7276</v>
          </cell>
          <cell r="B3590">
            <v>25</v>
          </cell>
          <cell r="C3590" t="str">
            <v>TAS</v>
          </cell>
        </row>
        <row r="3591">
          <cell r="A3591">
            <v>7277</v>
          </cell>
          <cell r="B3591">
            <v>25</v>
          </cell>
          <cell r="C3591" t="str">
            <v>TAS</v>
          </cell>
        </row>
        <row r="3592">
          <cell r="A3592">
            <v>7290</v>
          </cell>
          <cell r="B3592">
            <v>25</v>
          </cell>
          <cell r="C3592" t="str">
            <v>TAS</v>
          </cell>
        </row>
        <row r="3593">
          <cell r="A3593">
            <v>7291</v>
          </cell>
          <cell r="B3593">
            <v>25</v>
          </cell>
          <cell r="C3593" t="str">
            <v>TAS</v>
          </cell>
        </row>
        <row r="3594">
          <cell r="A3594">
            <v>7292</v>
          </cell>
          <cell r="B3594">
            <v>25</v>
          </cell>
          <cell r="C3594" t="str">
            <v>TAS</v>
          </cell>
        </row>
        <row r="3595">
          <cell r="A3595">
            <v>7300</v>
          </cell>
          <cell r="B3595">
            <v>25</v>
          </cell>
          <cell r="C3595" t="str">
            <v>TAS</v>
          </cell>
        </row>
        <row r="3596">
          <cell r="A3596">
            <v>7301</v>
          </cell>
          <cell r="B3596">
            <v>25</v>
          </cell>
          <cell r="C3596" t="str">
            <v>TAS</v>
          </cell>
        </row>
        <row r="3597">
          <cell r="A3597">
            <v>7302</v>
          </cell>
          <cell r="B3597">
            <v>25</v>
          </cell>
          <cell r="C3597" t="str">
            <v>TAS</v>
          </cell>
        </row>
        <row r="3598">
          <cell r="A3598">
            <v>7303</v>
          </cell>
          <cell r="B3598">
            <v>25</v>
          </cell>
          <cell r="C3598" t="str">
            <v>TAS</v>
          </cell>
        </row>
        <row r="3599">
          <cell r="A3599">
            <v>7304</v>
          </cell>
          <cell r="B3599">
            <v>25</v>
          </cell>
          <cell r="C3599" t="str">
            <v>TAS</v>
          </cell>
        </row>
        <row r="3600">
          <cell r="A3600">
            <v>7305</v>
          </cell>
          <cell r="B3600">
            <v>22</v>
          </cell>
          <cell r="C3600" t="str">
            <v>TAS</v>
          </cell>
        </row>
        <row r="3601">
          <cell r="A3601">
            <v>7306</v>
          </cell>
          <cell r="B3601">
            <v>22</v>
          </cell>
          <cell r="C3601" t="str">
            <v>TAS</v>
          </cell>
        </row>
        <row r="3602">
          <cell r="A3602">
            <v>7307</v>
          </cell>
          <cell r="B3602">
            <v>22</v>
          </cell>
          <cell r="C3602" t="str">
            <v>TAS</v>
          </cell>
        </row>
        <row r="3603">
          <cell r="A3603">
            <v>7310</v>
          </cell>
          <cell r="B3603">
            <v>22</v>
          </cell>
          <cell r="C3603" t="str">
            <v>TAS</v>
          </cell>
        </row>
        <row r="3604">
          <cell r="A3604">
            <v>7315</v>
          </cell>
          <cell r="B3604">
            <v>22</v>
          </cell>
          <cell r="C3604" t="str">
            <v>TAS</v>
          </cell>
        </row>
        <row r="3605">
          <cell r="A3605">
            <v>7316</v>
          </cell>
          <cell r="B3605">
            <v>22</v>
          </cell>
          <cell r="C3605" t="str">
            <v>TAS</v>
          </cell>
        </row>
        <row r="3606">
          <cell r="A3606">
            <v>7320</v>
          </cell>
          <cell r="B3606">
            <v>22</v>
          </cell>
          <cell r="C3606" t="str">
            <v>TAS</v>
          </cell>
        </row>
        <row r="3607">
          <cell r="A3607">
            <v>7321</v>
          </cell>
          <cell r="B3607">
            <v>23</v>
          </cell>
          <cell r="C3607" t="str">
            <v>TAS</v>
          </cell>
        </row>
        <row r="3608">
          <cell r="A3608">
            <v>7322</v>
          </cell>
          <cell r="B3608">
            <v>22</v>
          </cell>
          <cell r="C3608" t="str">
            <v>TAS</v>
          </cell>
        </row>
        <row r="3609">
          <cell r="A3609">
            <v>7325</v>
          </cell>
          <cell r="B3609">
            <v>22</v>
          </cell>
          <cell r="C3609" t="str">
            <v>TAS</v>
          </cell>
        </row>
        <row r="3610">
          <cell r="A3610">
            <v>7330</v>
          </cell>
          <cell r="B3610">
            <v>22</v>
          </cell>
          <cell r="C3610" t="str">
            <v>TAS</v>
          </cell>
        </row>
        <row r="3611">
          <cell r="A3611">
            <v>7331</v>
          </cell>
          <cell r="B3611">
            <v>22</v>
          </cell>
          <cell r="C3611" t="str">
            <v>TAS</v>
          </cell>
        </row>
        <row r="3612">
          <cell r="A3612">
            <v>7466</v>
          </cell>
          <cell r="B3612">
            <v>23</v>
          </cell>
          <cell r="C3612" t="str">
            <v>TAS</v>
          </cell>
        </row>
        <row r="3613">
          <cell r="A3613">
            <v>7467</v>
          </cell>
          <cell r="B3613">
            <v>23</v>
          </cell>
          <cell r="C3613" t="str">
            <v>TAS</v>
          </cell>
        </row>
        <row r="3614">
          <cell r="A3614">
            <v>7468</v>
          </cell>
          <cell r="B3614">
            <v>23</v>
          </cell>
          <cell r="C3614" t="str">
            <v>TAS</v>
          </cell>
        </row>
        <row r="3615">
          <cell r="A3615">
            <v>7469</v>
          </cell>
          <cell r="B3615">
            <v>23</v>
          </cell>
          <cell r="C3615" t="str">
            <v>TAS</v>
          </cell>
        </row>
        <row r="3616">
          <cell r="A3616">
            <v>7470</v>
          </cell>
          <cell r="B3616">
            <v>23</v>
          </cell>
          <cell r="C3616" t="str">
            <v>TAS</v>
          </cell>
        </row>
        <row r="3617">
          <cell r="A3617">
            <v>7800</v>
          </cell>
          <cell r="B3617">
            <v>25</v>
          </cell>
          <cell r="C3617" t="str">
            <v>TAS</v>
          </cell>
        </row>
        <row r="3618">
          <cell r="A3618">
            <v>7802</v>
          </cell>
          <cell r="B3618">
            <v>26</v>
          </cell>
          <cell r="C3618" t="str">
            <v>TAS</v>
          </cell>
        </row>
        <row r="3619">
          <cell r="A3619">
            <v>7803</v>
          </cell>
          <cell r="B3619">
            <v>26</v>
          </cell>
          <cell r="C3619" t="str">
            <v>TAS</v>
          </cell>
        </row>
        <row r="3620">
          <cell r="A3620">
            <v>7804</v>
          </cell>
          <cell r="B3620">
            <v>26</v>
          </cell>
          <cell r="C3620" t="str">
            <v>TAS</v>
          </cell>
        </row>
        <row r="3621">
          <cell r="A3621">
            <v>7805</v>
          </cell>
          <cell r="B3621">
            <v>26</v>
          </cell>
          <cell r="C3621" t="str">
            <v>TAS</v>
          </cell>
        </row>
        <row r="3622">
          <cell r="A3622">
            <v>7806</v>
          </cell>
          <cell r="B3622">
            <v>26</v>
          </cell>
          <cell r="C3622" t="str">
            <v>TAS</v>
          </cell>
        </row>
        <row r="3623">
          <cell r="A3623">
            <v>7807</v>
          </cell>
          <cell r="B3623">
            <v>26</v>
          </cell>
          <cell r="C3623" t="str">
            <v>TAS</v>
          </cell>
        </row>
        <row r="3624">
          <cell r="A3624">
            <v>7808</v>
          </cell>
          <cell r="B3624">
            <v>26</v>
          </cell>
          <cell r="C3624" t="str">
            <v>TAS</v>
          </cell>
        </row>
        <row r="3625">
          <cell r="A3625">
            <v>7809</v>
          </cell>
          <cell r="B3625">
            <v>26</v>
          </cell>
          <cell r="C3625" t="str">
            <v>TAS</v>
          </cell>
        </row>
        <row r="3626">
          <cell r="A3626">
            <v>7810</v>
          </cell>
          <cell r="B3626">
            <v>26</v>
          </cell>
          <cell r="C3626" t="str">
            <v>TAS</v>
          </cell>
        </row>
        <row r="3627">
          <cell r="A3627">
            <v>7811</v>
          </cell>
          <cell r="B3627">
            <v>26</v>
          </cell>
          <cell r="C3627" t="str">
            <v>TAS</v>
          </cell>
        </row>
        <row r="3628">
          <cell r="A3628">
            <v>7812</v>
          </cell>
          <cell r="B3628">
            <v>26</v>
          </cell>
          <cell r="C3628" t="str">
            <v>TAS</v>
          </cell>
        </row>
        <row r="3629">
          <cell r="A3629">
            <v>7813</v>
          </cell>
          <cell r="B3629">
            <v>26</v>
          </cell>
          <cell r="C3629" t="str">
            <v>TAS</v>
          </cell>
        </row>
        <row r="3630">
          <cell r="A3630">
            <v>7814</v>
          </cell>
          <cell r="B3630">
            <v>26</v>
          </cell>
          <cell r="C3630" t="str">
            <v>TAS</v>
          </cell>
        </row>
        <row r="3631">
          <cell r="A3631">
            <v>7823</v>
          </cell>
          <cell r="B3631">
            <v>26</v>
          </cell>
          <cell r="C3631" t="str">
            <v>TAS</v>
          </cell>
        </row>
        <row r="3632">
          <cell r="A3632">
            <v>7824</v>
          </cell>
          <cell r="B3632">
            <v>26</v>
          </cell>
          <cell r="C3632" t="str">
            <v>TAS</v>
          </cell>
        </row>
        <row r="3633">
          <cell r="A3633">
            <v>7827</v>
          </cell>
          <cell r="B3633">
            <v>26</v>
          </cell>
          <cell r="C3633" t="str">
            <v>TAS</v>
          </cell>
        </row>
        <row r="3634">
          <cell r="A3634">
            <v>7828</v>
          </cell>
          <cell r="B3634">
            <v>26</v>
          </cell>
          <cell r="C3634" t="str">
            <v>TAS</v>
          </cell>
        </row>
        <row r="3635">
          <cell r="A3635">
            <v>7829</v>
          </cell>
          <cell r="B3635">
            <v>26</v>
          </cell>
          <cell r="C3635" t="str">
            <v>TAS</v>
          </cell>
        </row>
        <row r="3636">
          <cell r="A3636">
            <v>7845</v>
          </cell>
          <cell r="B3636">
            <v>26</v>
          </cell>
          <cell r="C3636" t="str">
            <v>TAS</v>
          </cell>
        </row>
        <row r="3637">
          <cell r="A3637">
            <v>7850</v>
          </cell>
          <cell r="B3637">
            <v>26</v>
          </cell>
          <cell r="C3637" t="str">
            <v>TAS</v>
          </cell>
        </row>
        <row r="3638">
          <cell r="A3638">
            <v>7892</v>
          </cell>
          <cell r="B3638">
            <v>26</v>
          </cell>
          <cell r="C3638" t="str">
            <v>TAS</v>
          </cell>
        </row>
        <row r="3639">
          <cell r="A3639">
            <v>7900</v>
          </cell>
          <cell r="B3639">
            <v>25</v>
          </cell>
          <cell r="C3639" t="str">
            <v>TAS</v>
          </cell>
        </row>
        <row r="3640">
          <cell r="A3640">
            <v>7901</v>
          </cell>
          <cell r="B3640">
            <v>25</v>
          </cell>
          <cell r="C3640" t="str">
            <v>TAS</v>
          </cell>
        </row>
        <row r="3641">
          <cell r="A3641">
            <v>7902</v>
          </cell>
          <cell r="B3641">
            <v>25</v>
          </cell>
          <cell r="C3641" t="str">
            <v>TAS</v>
          </cell>
        </row>
        <row r="3642">
          <cell r="A3642">
            <v>7903</v>
          </cell>
          <cell r="B3642">
            <v>25</v>
          </cell>
          <cell r="C3642" t="str">
            <v>TAS</v>
          </cell>
        </row>
        <row r="3643">
          <cell r="A3643">
            <v>7904</v>
          </cell>
          <cell r="B3643">
            <v>25</v>
          </cell>
          <cell r="C3643" t="str">
            <v>TAS</v>
          </cell>
        </row>
        <row r="3644">
          <cell r="A3644">
            <v>7905</v>
          </cell>
          <cell r="B3644">
            <v>25</v>
          </cell>
          <cell r="C3644" t="str">
            <v>TAS</v>
          </cell>
        </row>
        <row r="3645">
          <cell r="A3645">
            <v>7906</v>
          </cell>
          <cell r="B3645">
            <v>25</v>
          </cell>
          <cell r="C3645" t="str">
            <v>TAS</v>
          </cell>
        </row>
        <row r="3646">
          <cell r="A3646">
            <v>7907</v>
          </cell>
          <cell r="B3646">
            <v>25</v>
          </cell>
          <cell r="C3646" t="str">
            <v>TAS</v>
          </cell>
        </row>
        <row r="3647">
          <cell r="A3647">
            <v>7908</v>
          </cell>
          <cell r="B3647">
            <v>25</v>
          </cell>
          <cell r="C3647" t="str">
            <v>TAS</v>
          </cell>
        </row>
        <row r="3648">
          <cell r="A3648">
            <v>7916</v>
          </cell>
          <cell r="B3648">
            <v>22</v>
          </cell>
          <cell r="C3648" t="str">
            <v>TAS</v>
          </cell>
        </row>
        <row r="3649">
          <cell r="A3649">
            <v>7917</v>
          </cell>
          <cell r="B3649">
            <v>25</v>
          </cell>
          <cell r="C3649" t="str">
            <v>TAS</v>
          </cell>
        </row>
        <row r="3650">
          <cell r="A3650">
            <v>7918</v>
          </cell>
          <cell r="B3650">
            <v>25</v>
          </cell>
          <cell r="C3650" t="str">
            <v>TAS</v>
          </cell>
        </row>
        <row r="3651">
          <cell r="A3651">
            <v>7919</v>
          </cell>
          <cell r="B3651">
            <v>22</v>
          </cell>
          <cell r="C3651" t="str">
            <v>TAS</v>
          </cell>
        </row>
        <row r="3652">
          <cell r="A3652">
            <v>7920</v>
          </cell>
          <cell r="B3652">
            <v>25</v>
          </cell>
          <cell r="C3652" t="str">
            <v>TAS</v>
          </cell>
        </row>
        <row r="3653">
          <cell r="A3653">
            <v>7921</v>
          </cell>
          <cell r="B3653">
            <v>25</v>
          </cell>
          <cell r="C3653" t="str">
            <v>TAS</v>
          </cell>
        </row>
        <row r="3654">
          <cell r="A3654">
            <v>7922</v>
          </cell>
          <cell r="B3654">
            <v>22</v>
          </cell>
          <cell r="C3654" t="str">
            <v>TAS</v>
          </cell>
        </row>
        <row r="3655">
          <cell r="A3655">
            <v>7923</v>
          </cell>
          <cell r="B3655">
            <v>25</v>
          </cell>
          <cell r="C3655" t="str">
            <v>TAS</v>
          </cell>
        </row>
        <row r="3656">
          <cell r="A3656">
            <v>8001</v>
          </cell>
          <cell r="B3656">
            <v>18</v>
          </cell>
          <cell r="C3656" t="str">
            <v>VIC</v>
          </cell>
        </row>
        <row r="3657">
          <cell r="A3657">
            <v>8002</v>
          </cell>
          <cell r="B3657">
            <v>18</v>
          </cell>
          <cell r="C3657" t="str">
            <v>VIC</v>
          </cell>
        </row>
        <row r="3658">
          <cell r="A3658">
            <v>8003</v>
          </cell>
          <cell r="B3658">
            <v>18</v>
          </cell>
          <cell r="C3658" t="str">
            <v>VIC</v>
          </cell>
        </row>
        <row r="3659">
          <cell r="A3659">
            <v>8004</v>
          </cell>
          <cell r="B3659">
            <v>18</v>
          </cell>
          <cell r="C3659" t="str">
            <v>VIC</v>
          </cell>
        </row>
        <row r="3660">
          <cell r="A3660">
            <v>8005</v>
          </cell>
          <cell r="B3660">
            <v>18</v>
          </cell>
          <cell r="C3660" t="str">
            <v>VIC</v>
          </cell>
        </row>
        <row r="3661">
          <cell r="A3661">
            <v>8006</v>
          </cell>
          <cell r="B3661">
            <v>18</v>
          </cell>
          <cell r="C3661" t="str">
            <v>VIC</v>
          </cell>
        </row>
        <row r="3662">
          <cell r="A3662">
            <v>8007</v>
          </cell>
          <cell r="B3662">
            <v>18</v>
          </cell>
          <cell r="C3662" t="str">
            <v>VIC</v>
          </cell>
        </row>
        <row r="3663">
          <cell r="A3663">
            <v>8008</v>
          </cell>
          <cell r="B3663">
            <v>18</v>
          </cell>
          <cell r="C3663" t="str">
            <v>VIC</v>
          </cell>
        </row>
        <row r="3664">
          <cell r="A3664">
            <v>8009</v>
          </cell>
          <cell r="B3664">
            <v>18</v>
          </cell>
          <cell r="C3664" t="str">
            <v>VIC</v>
          </cell>
        </row>
        <row r="3665">
          <cell r="A3665">
            <v>8010</v>
          </cell>
          <cell r="B3665">
            <v>18</v>
          </cell>
          <cell r="C3665" t="str">
            <v>VIC</v>
          </cell>
        </row>
        <row r="3666">
          <cell r="A3666">
            <v>8045</v>
          </cell>
          <cell r="B3666">
            <v>18</v>
          </cell>
          <cell r="C3666" t="str">
            <v>VIC</v>
          </cell>
        </row>
        <row r="3667">
          <cell r="A3667">
            <v>8051</v>
          </cell>
          <cell r="B3667">
            <v>18</v>
          </cell>
          <cell r="C3667" t="str">
            <v>VIC</v>
          </cell>
        </row>
        <row r="3668">
          <cell r="A3668">
            <v>8060</v>
          </cell>
          <cell r="B3668">
            <v>18</v>
          </cell>
          <cell r="C3668" t="str">
            <v>VIC</v>
          </cell>
        </row>
        <row r="3669">
          <cell r="A3669">
            <v>8061</v>
          </cell>
          <cell r="B3669">
            <v>18</v>
          </cell>
          <cell r="C3669" t="str">
            <v>VIC</v>
          </cell>
        </row>
        <row r="3670">
          <cell r="A3670">
            <v>8066</v>
          </cell>
          <cell r="B3670">
            <v>18</v>
          </cell>
          <cell r="C3670" t="str">
            <v>VIC</v>
          </cell>
        </row>
        <row r="3671">
          <cell r="A3671">
            <v>8069</v>
          </cell>
          <cell r="B3671">
            <v>18</v>
          </cell>
          <cell r="C3671" t="str">
            <v>VIC</v>
          </cell>
        </row>
        <row r="3672">
          <cell r="A3672">
            <v>8070</v>
          </cell>
          <cell r="B3672">
            <v>18</v>
          </cell>
          <cell r="C3672" t="str">
            <v>VIC</v>
          </cell>
        </row>
        <row r="3673">
          <cell r="A3673">
            <v>8071</v>
          </cell>
          <cell r="B3673">
            <v>18</v>
          </cell>
          <cell r="C3673" t="str">
            <v>VIC</v>
          </cell>
        </row>
        <row r="3674">
          <cell r="A3674">
            <v>8100</v>
          </cell>
          <cell r="B3674">
            <v>18</v>
          </cell>
          <cell r="C3674" t="str">
            <v>VIC</v>
          </cell>
        </row>
        <row r="3675">
          <cell r="A3675">
            <v>8101</v>
          </cell>
          <cell r="B3675">
            <v>18</v>
          </cell>
          <cell r="C3675" t="str">
            <v>VIC</v>
          </cell>
        </row>
        <row r="3676">
          <cell r="A3676">
            <v>8102</v>
          </cell>
          <cell r="B3676">
            <v>18</v>
          </cell>
          <cell r="C3676" t="str">
            <v>VIC</v>
          </cell>
        </row>
        <row r="3677">
          <cell r="A3677">
            <v>8103</v>
          </cell>
          <cell r="B3677">
            <v>18</v>
          </cell>
          <cell r="C3677" t="str">
            <v>VIC</v>
          </cell>
        </row>
        <row r="3678">
          <cell r="A3678">
            <v>8107</v>
          </cell>
          <cell r="B3678">
            <v>18</v>
          </cell>
          <cell r="C3678" t="str">
            <v>VIC</v>
          </cell>
        </row>
        <row r="3679">
          <cell r="A3679">
            <v>8108</v>
          </cell>
          <cell r="B3679">
            <v>18</v>
          </cell>
          <cell r="C3679" t="str">
            <v>VIC</v>
          </cell>
        </row>
        <row r="3680">
          <cell r="A3680">
            <v>8111</v>
          </cell>
          <cell r="B3680">
            <v>18</v>
          </cell>
          <cell r="C3680" t="str">
            <v>VIC</v>
          </cell>
        </row>
        <row r="3681">
          <cell r="A3681">
            <v>8120</v>
          </cell>
          <cell r="B3681">
            <v>18</v>
          </cell>
          <cell r="C3681" t="str">
            <v>VIC</v>
          </cell>
        </row>
        <row r="3682">
          <cell r="A3682">
            <v>8205</v>
          </cell>
          <cell r="B3682">
            <v>18</v>
          </cell>
          <cell r="C3682" t="str">
            <v>VIC</v>
          </cell>
        </row>
        <row r="3683">
          <cell r="A3683">
            <v>8383</v>
          </cell>
          <cell r="B3683">
            <v>18</v>
          </cell>
          <cell r="C3683" t="str">
            <v>VIC</v>
          </cell>
        </row>
        <row r="3684">
          <cell r="A3684">
            <v>8386</v>
          </cell>
          <cell r="B3684">
            <v>18</v>
          </cell>
          <cell r="C3684" t="str">
            <v>VIC</v>
          </cell>
        </row>
        <row r="3685">
          <cell r="A3685">
            <v>8388</v>
          </cell>
          <cell r="B3685">
            <v>18</v>
          </cell>
          <cell r="C3685" t="str">
            <v>VIC</v>
          </cell>
        </row>
        <row r="3686">
          <cell r="A3686">
            <v>8390</v>
          </cell>
          <cell r="B3686">
            <v>18</v>
          </cell>
          <cell r="C3686" t="str">
            <v>VIC</v>
          </cell>
        </row>
        <row r="3687">
          <cell r="A3687">
            <v>8393</v>
          </cell>
          <cell r="B3687">
            <v>18</v>
          </cell>
          <cell r="C3687" t="str">
            <v>VIC</v>
          </cell>
        </row>
        <row r="3688">
          <cell r="A3688">
            <v>8394</v>
          </cell>
          <cell r="B3688">
            <v>18</v>
          </cell>
          <cell r="C3688" t="str">
            <v>VIC</v>
          </cell>
        </row>
        <row r="3689">
          <cell r="A3689">
            <v>8396</v>
          </cell>
          <cell r="B3689">
            <v>18</v>
          </cell>
          <cell r="C3689" t="str">
            <v>VIC</v>
          </cell>
        </row>
        <row r="3690">
          <cell r="A3690">
            <v>8399</v>
          </cell>
          <cell r="B3690">
            <v>18</v>
          </cell>
          <cell r="C3690" t="str">
            <v>VIC</v>
          </cell>
        </row>
        <row r="3691">
          <cell r="A3691">
            <v>8500</v>
          </cell>
          <cell r="B3691">
            <v>18</v>
          </cell>
          <cell r="C3691" t="str">
            <v>VIC</v>
          </cell>
        </row>
        <row r="3692">
          <cell r="A3692">
            <v>8507</v>
          </cell>
          <cell r="B3692">
            <v>18</v>
          </cell>
          <cell r="C3692" t="str">
            <v>VIC</v>
          </cell>
        </row>
        <row r="3693">
          <cell r="A3693">
            <v>8538</v>
          </cell>
          <cell r="B3693">
            <v>18</v>
          </cell>
          <cell r="C3693" t="str">
            <v>VIC</v>
          </cell>
        </row>
        <row r="3694">
          <cell r="A3694">
            <v>8557</v>
          </cell>
          <cell r="B3694">
            <v>18</v>
          </cell>
          <cell r="C3694" t="str">
            <v>VIC</v>
          </cell>
        </row>
        <row r="3695">
          <cell r="A3695">
            <v>8576</v>
          </cell>
          <cell r="B3695">
            <v>18</v>
          </cell>
          <cell r="C3695" t="str">
            <v>VIC</v>
          </cell>
        </row>
        <row r="3696">
          <cell r="A3696">
            <v>8622</v>
          </cell>
          <cell r="B3696">
            <v>18</v>
          </cell>
          <cell r="C3696" t="str">
            <v>VIC</v>
          </cell>
        </row>
        <row r="3697">
          <cell r="A3697">
            <v>8626</v>
          </cell>
          <cell r="B3697">
            <v>18</v>
          </cell>
          <cell r="C3697" t="str">
            <v>VIC</v>
          </cell>
        </row>
        <row r="3698">
          <cell r="A3698">
            <v>8627</v>
          </cell>
          <cell r="B3698">
            <v>18</v>
          </cell>
          <cell r="C3698" t="str">
            <v>VIC</v>
          </cell>
        </row>
        <row r="3699">
          <cell r="A3699">
            <v>8659</v>
          </cell>
          <cell r="B3699">
            <v>18</v>
          </cell>
          <cell r="C3699" t="str">
            <v>VIC</v>
          </cell>
        </row>
        <row r="3700">
          <cell r="A3700">
            <v>8785</v>
          </cell>
          <cell r="B3700">
            <v>18</v>
          </cell>
          <cell r="C3700" t="str">
            <v>VIC</v>
          </cell>
        </row>
        <row r="3701">
          <cell r="A3701">
            <v>8865</v>
          </cell>
          <cell r="B3701">
            <v>18</v>
          </cell>
          <cell r="C3701" t="str">
            <v>VIC</v>
          </cell>
        </row>
        <row r="3702">
          <cell r="A3702">
            <v>8873</v>
          </cell>
          <cell r="B3702">
            <v>18</v>
          </cell>
          <cell r="C3702" t="str">
            <v>VIC</v>
          </cell>
        </row>
        <row r="3703">
          <cell r="A3703">
            <v>9000</v>
          </cell>
          <cell r="B3703">
            <v>51</v>
          </cell>
          <cell r="C3703" t="str">
            <v>QLD</v>
          </cell>
        </row>
        <row r="3704">
          <cell r="A3704">
            <v>9001</v>
          </cell>
          <cell r="B3704">
            <v>51</v>
          </cell>
          <cell r="C3704" t="str">
            <v>QLD</v>
          </cell>
        </row>
        <row r="3705">
          <cell r="A3705">
            <v>9002</v>
          </cell>
          <cell r="B3705">
            <v>51</v>
          </cell>
          <cell r="C3705" t="str">
            <v>QLD</v>
          </cell>
        </row>
        <row r="3706">
          <cell r="A3706">
            <v>9003</v>
          </cell>
          <cell r="B3706">
            <v>51</v>
          </cell>
          <cell r="C3706" t="str">
            <v>QLD</v>
          </cell>
        </row>
        <row r="3707">
          <cell r="A3707">
            <v>9005</v>
          </cell>
          <cell r="B3707">
            <v>51</v>
          </cell>
          <cell r="C3707" t="str">
            <v>QLD</v>
          </cell>
        </row>
        <row r="3708">
          <cell r="A3708">
            <v>9007</v>
          </cell>
          <cell r="B3708">
            <v>51</v>
          </cell>
          <cell r="C3708" t="str">
            <v>QLD</v>
          </cell>
        </row>
        <row r="3709">
          <cell r="A3709">
            <v>9008</v>
          </cell>
          <cell r="B3709">
            <v>51</v>
          </cell>
          <cell r="C3709" t="str">
            <v>QLD</v>
          </cell>
        </row>
        <row r="3710">
          <cell r="A3710">
            <v>9009</v>
          </cell>
          <cell r="B3710">
            <v>51</v>
          </cell>
          <cell r="C3710" t="str">
            <v>QLD</v>
          </cell>
        </row>
        <row r="3711">
          <cell r="A3711">
            <v>9010</v>
          </cell>
          <cell r="B3711">
            <v>51</v>
          </cell>
          <cell r="C3711" t="str">
            <v>QLD</v>
          </cell>
        </row>
        <row r="3712">
          <cell r="A3712">
            <v>9013</v>
          </cell>
          <cell r="B3712">
            <v>51</v>
          </cell>
          <cell r="C3712" t="str">
            <v>QLD</v>
          </cell>
        </row>
        <row r="3713">
          <cell r="A3713">
            <v>9015</v>
          </cell>
          <cell r="B3713">
            <v>51</v>
          </cell>
          <cell r="C3713" t="str">
            <v>QLD</v>
          </cell>
        </row>
        <row r="3714">
          <cell r="A3714">
            <v>9016</v>
          </cell>
          <cell r="B3714">
            <v>51</v>
          </cell>
          <cell r="C3714" t="str">
            <v>QLD</v>
          </cell>
        </row>
        <row r="3715">
          <cell r="A3715">
            <v>9017</v>
          </cell>
          <cell r="B3715">
            <v>51</v>
          </cell>
          <cell r="C3715" t="str">
            <v>QLD</v>
          </cell>
        </row>
        <row r="3716">
          <cell r="A3716">
            <v>9018</v>
          </cell>
          <cell r="B3716">
            <v>51</v>
          </cell>
          <cell r="C3716" t="str">
            <v>QLD</v>
          </cell>
        </row>
        <row r="3717">
          <cell r="A3717">
            <v>9019</v>
          </cell>
          <cell r="B3717">
            <v>51</v>
          </cell>
          <cell r="C3717" t="str">
            <v>QLD</v>
          </cell>
        </row>
        <row r="3718">
          <cell r="A3718">
            <v>9020</v>
          </cell>
          <cell r="B3718">
            <v>51</v>
          </cell>
          <cell r="C3718" t="str">
            <v>QLD</v>
          </cell>
        </row>
        <row r="3719">
          <cell r="A3719">
            <v>9021</v>
          </cell>
          <cell r="B3719">
            <v>51</v>
          </cell>
          <cell r="C3719" t="str">
            <v>QLD</v>
          </cell>
        </row>
        <row r="3720">
          <cell r="A3720">
            <v>9022</v>
          </cell>
          <cell r="B3720">
            <v>51</v>
          </cell>
          <cell r="C3720" t="str">
            <v>QLD</v>
          </cell>
        </row>
        <row r="3721">
          <cell r="A3721">
            <v>9023</v>
          </cell>
          <cell r="B3721">
            <v>51</v>
          </cell>
          <cell r="C3721" t="str">
            <v>QLD</v>
          </cell>
        </row>
        <row r="3722">
          <cell r="A3722">
            <v>9464</v>
          </cell>
          <cell r="B3722">
            <v>51</v>
          </cell>
          <cell r="C3722" t="str">
            <v>QLD</v>
          </cell>
        </row>
        <row r="3723">
          <cell r="A3723">
            <v>9466</v>
          </cell>
          <cell r="B3723">
            <v>51</v>
          </cell>
          <cell r="C3723" t="str">
            <v>QLD</v>
          </cell>
        </row>
        <row r="3724">
          <cell r="A3724">
            <v>9726</v>
          </cell>
          <cell r="B3724">
            <v>51</v>
          </cell>
          <cell r="C3724" t="str">
            <v>QLD</v>
          </cell>
        </row>
        <row r="3725">
          <cell r="A3725">
            <v>9727</v>
          </cell>
          <cell r="B3725">
            <v>51</v>
          </cell>
          <cell r="C3725" t="str">
            <v>QLD</v>
          </cell>
        </row>
        <row r="3726">
          <cell r="A3726">
            <v>9728</v>
          </cell>
          <cell r="B3726">
            <v>51</v>
          </cell>
          <cell r="C3726" t="str">
            <v>QLD</v>
          </cell>
        </row>
        <row r="3727">
          <cell r="A3727">
            <v>9729</v>
          </cell>
          <cell r="B3727">
            <v>51</v>
          </cell>
          <cell r="C3727" t="str">
            <v>QLD</v>
          </cell>
        </row>
      </sheetData>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Energy Rating Calculator"/>
      <sheetName val="Energy Rating Calculator (2)"/>
      <sheetName val="Energy Rating Calculator (3)"/>
      <sheetName val="calc_coefficients"/>
      <sheetName val="Climate_pcode_xref"/>
      <sheetName val="Climate_zones"/>
      <sheetName val="NGA_factors FY2016"/>
      <sheetName val="NGA_factors"/>
      <sheetName val="States"/>
      <sheetName val="rating_bands"/>
      <sheetName val="Conversion factors"/>
    </sheetNames>
    <sheetDataSet>
      <sheetData sheetId="0"/>
      <sheetData sheetId="1"/>
      <sheetData sheetId="2"/>
      <sheetData sheetId="3"/>
      <sheetData sheetId="4">
        <row r="5">
          <cell r="A5" t="str">
            <v>ACT</v>
          </cell>
        </row>
      </sheetData>
      <sheetData sheetId="5">
        <row r="1">
          <cell r="A1" t="str">
            <v>Postcode</v>
          </cell>
        </row>
      </sheetData>
      <sheetData sheetId="6">
        <row r="1">
          <cell r="A1" t="str">
            <v>Climate_id</v>
          </cell>
        </row>
      </sheetData>
      <sheetData sheetId="7"/>
      <sheetData sheetId="8">
        <row r="2">
          <cell r="E2" t="str">
            <v>ACT</v>
          </cell>
          <cell r="F2">
            <v>0</v>
          </cell>
          <cell r="G2">
            <v>0</v>
          </cell>
          <cell r="H2">
            <v>0</v>
          </cell>
          <cell r="I2">
            <v>0.86</v>
          </cell>
          <cell r="J2">
            <v>0.13</v>
          </cell>
          <cell r="K2" t="str">
            <v>kgCO2-e/kWh</v>
          </cell>
          <cell r="L2" t="str">
            <v>n/a</v>
          </cell>
          <cell r="N2">
            <v>0.99</v>
          </cell>
          <cell r="O2">
            <v>0.86</v>
          </cell>
          <cell r="P2" t="str">
            <v>kgCO2-e/kWh</v>
          </cell>
          <cell r="Q2">
            <v>40729</v>
          </cell>
        </row>
        <row r="3">
          <cell r="E3" t="str">
            <v>NSW</v>
          </cell>
          <cell r="F3">
            <v>0</v>
          </cell>
          <cell r="G3">
            <v>0</v>
          </cell>
          <cell r="H3">
            <v>0</v>
          </cell>
          <cell r="I3">
            <v>0.86</v>
          </cell>
          <cell r="J3">
            <v>0.13</v>
          </cell>
          <cell r="K3" t="str">
            <v>kgCO2-e/kWh</v>
          </cell>
          <cell r="L3" t="str">
            <v>n/a</v>
          </cell>
          <cell r="N3">
            <v>0.99</v>
          </cell>
          <cell r="O3">
            <v>0.86</v>
          </cell>
          <cell r="P3" t="str">
            <v>kgCO2-e/kWh</v>
          </cell>
          <cell r="Q3">
            <v>40729</v>
          </cell>
        </row>
        <row r="4">
          <cell r="E4" t="str">
            <v>NT</v>
          </cell>
          <cell r="F4">
            <v>0</v>
          </cell>
          <cell r="G4">
            <v>0</v>
          </cell>
          <cell r="H4">
            <v>0</v>
          </cell>
          <cell r="I4">
            <v>0.68</v>
          </cell>
          <cell r="J4">
            <v>0.1</v>
          </cell>
          <cell r="K4" t="str">
            <v>kgCO2-e/kWh</v>
          </cell>
          <cell r="L4" t="str">
            <v>n/a</v>
          </cell>
          <cell r="N4">
            <v>0.78</v>
          </cell>
          <cell r="O4">
            <v>0.68</v>
          </cell>
          <cell r="P4" t="str">
            <v>kgCO2-e/kWh</v>
          </cell>
          <cell r="Q4">
            <v>40729</v>
          </cell>
        </row>
        <row r="5">
          <cell r="E5" t="str">
            <v>QLD</v>
          </cell>
          <cell r="F5">
            <v>0</v>
          </cell>
          <cell r="G5">
            <v>0</v>
          </cell>
          <cell r="H5">
            <v>0</v>
          </cell>
          <cell r="I5">
            <v>0.81</v>
          </cell>
          <cell r="J5">
            <v>0.13</v>
          </cell>
          <cell r="K5" t="str">
            <v>kgCO2-e/kWh</v>
          </cell>
          <cell r="L5" t="str">
            <v>n/a</v>
          </cell>
          <cell r="N5">
            <v>0.93</v>
          </cell>
          <cell r="O5">
            <v>0.81</v>
          </cell>
          <cell r="P5" t="str">
            <v>kgCO2-e/kWh</v>
          </cell>
          <cell r="Q5">
            <v>40729</v>
          </cell>
        </row>
        <row r="6">
          <cell r="E6" t="str">
            <v>SA</v>
          </cell>
          <cell r="F6">
            <v>0</v>
          </cell>
          <cell r="G6">
            <v>0</v>
          </cell>
          <cell r="H6">
            <v>0</v>
          </cell>
          <cell r="I6">
            <v>0.61</v>
          </cell>
          <cell r="J6">
            <v>0.11</v>
          </cell>
          <cell r="K6" t="str">
            <v>kgCO2-e/kWh</v>
          </cell>
          <cell r="L6" t="str">
            <v>n/a</v>
          </cell>
          <cell r="N6">
            <v>0.72</v>
          </cell>
          <cell r="O6">
            <v>0.61</v>
          </cell>
          <cell r="P6" t="str">
            <v>kgCO2-e/kWh</v>
          </cell>
          <cell r="Q6">
            <v>40729</v>
          </cell>
        </row>
        <row r="7">
          <cell r="E7" t="str">
            <v>TAS</v>
          </cell>
          <cell r="F7">
            <v>0</v>
          </cell>
          <cell r="G7">
            <v>0</v>
          </cell>
          <cell r="H7">
            <v>0</v>
          </cell>
          <cell r="I7">
            <v>0.2</v>
          </cell>
          <cell r="J7">
            <v>0.03</v>
          </cell>
          <cell r="K7" t="str">
            <v>kgCO2-e/kWh</v>
          </cell>
          <cell r="L7" t="str">
            <v>n/a</v>
          </cell>
          <cell r="N7">
            <v>0.23</v>
          </cell>
          <cell r="O7">
            <v>0.2</v>
          </cell>
          <cell r="P7" t="str">
            <v>kgCO2-e/kWh</v>
          </cell>
          <cell r="Q7">
            <v>40729</v>
          </cell>
        </row>
        <row r="8">
          <cell r="E8" t="str">
            <v>VIC</v>
          </cell>
          <cell r="F8">
            <v>0</v>
          </cell>
          <cell r="G8">
            <v>0</v>
          </cell>
          <cell r="H8">
            <v>0</v>
          </cell>
          <cell r="I8">
            <v>1.18</v>
          </cell>
          <cell r="J8">
            <v>0.15</v>
          </cell>
          <cell r="K8" t="str">
            <v>kgCO2-e/kWh</v>
          </cell>
          <cell r="L8" t="str">
            <v>n/a</v>
          </cell>
          <cell r="N8">
            <v>1.34</v>
          </cell>
          <cell r="O8">
            <v>1.18</v>
          </cell>
          <cell r="P8" t="str">
            <v>kgCO2-e/kWh</v>
          </cell>
          <cell r="Q8">
            <v>40729</v>
          </cell>
        </row>
        <row r="9">
          <cell r="E9" t="str">
            <v>WA</v>
          </cell>
          <cell r="F9">
            <v>0</v>
          </cell>
          <cell r="G9">
            <v>0</v>
          </cell>
          <cell r="H9">
            <v>0</v>
          </cell>
          <cell r="I9">
            <v>0.76</v>
          </cell>
          <cell r="J9">
            <v>7.0000000000000007E-2</v>
          </cell>
          <cell r="K9" t="str">
            <v>kgCO2-e/kWh</v>
          </cell>
          <cell r="L9" t="str">
            <v>n/a</v>
          </cell>
          <cell r="N9">
            <v>0.83</v>
          </cell>
          <cell r="O9">
            <v>0.76</v>
          </cell>
          <cell r="P9" t="str">
            <v>kgCO2-e/kWh</v>
          </cell>
          <cell r="Q9">
            <v>40729</v>
          </cell>
        </row>
        <row r="10">
          <cell r="E10" t="str">
            <v>ACT</v>
          </cell>
          <cell r="F10">
            <v>51.2</v>
          </cell>
          <cell r="G10">
            <v>0.1</v>
          </cell>
          <cell r="H10">
            <v>0.03</v>
          </cell>
          <cell r="I10">
            <v>0</v>
          </cell>
          <cell r="J10">
            <v>12.8</v>
          </cell>
          <cell r="K10" t="str">
            <v>kgCO2-e/GJ</v>
          </cell>
          <cell r="L10" t="str">
            <v>n/a</v>
          </cell>
          <cell r="N10">
            <v>6.4130000000000006E-2</v>
          </cell>
          <cell r="O10">
            <v>5.1330000000000001E-2</v>
          </cell>
          <cell r="P10" t="str">
            <v>kgCO2-e/MJ</v>
          </cell>
          <cell r="Q10">
            <v>40729</v>
          </cell>
        </row>
        <row r="11">
          <cell r="E11" t="str">
            <v>NSW</v>
          </cell>
          <cell r="F11">
            <v>51.2</v>
          </cell>
          <cell r="G11">
            <v>0.1</v>
          </cell>
          <cell r="H11">
            <v>0.03</v>
          </cell>
          <cell r="I11">
            <v>0</v>
          </cell>
          <cell r="J11">
            <v>12.8</v>
          </cell>
          <cell r="K11" t="str">
            <v>kgCO2-e/GJ</v>
          </cell>
          <cell r="L11" t="str">
            <v>n/a</v>
          </cell>
          <cell r="N11">
            <v>6.4130000000000006E-2</v>
          </cell>
          <cell r="O11">
            <v>5.1330000000000001E-2</v>
          </cell>
          <cell r="P11" t="str">
            <v>kgCO2-e/MJ</v>
          </cell>
          <cell r="Q11">
            <v>40729</v>
          </cell>
        </row>
        <row r="12">
          <cell r="E12" t="str">
            <v>NT</v>
          </cell>
          <cell r="F12">
            <v>51.2</v>
          </cell>
          <cell r="G12">
            <v>0.1</v>
          </cell>
          <cell r="H12">
            <v>0.03</v>
          </cell>
          <cell r="I12">
            <v>0</v>
          </cell>
          <cell r="J12">
            <v>0</v>
          </cell>
          <cell r="K12" t="str">
            <v>kgCO2-e/GJ</v>
          </cell>
          <cell r="L12" t="str">
            <v>n/a</v>
          </cell>
          <cell r="N12">
            <v>5.1330000000000008E-2</v>
          </cell>
          <cell r="O12">
            <v>5.1330000000000001E-2</v>
          </cell>
          <cell r="P12" t="str">
            <v>kgCO2-e/MJ</v>
          </cell>
          <cell r="Q12">
            <v>40729</v>
          </cell>
        </row>
        <row r="13">
          <cell r="E13" t="str">
            <v>QLD</v>
          </cell>
          <cell r="F13">
            <v>51.2</v>
          </cell>
          <cell r="G13">
            <v>0.1</v>
          </cell>
          <cell r="H13">
            <v>0.03</v>
          </cell>
          <cell r="I13">
            <v>0</v>
          </cell>
          <cell r="J13">
            <v>8.6999999999999993</v>
          </cell>
          <cell r="K13" t="str">
            <v>kgCO2-e/GJ</v>
          </cell>
          <cell r="L13" t="str">
            <v>n/a</v>
          </cell>
          <cell r="N13">
            <v>6.003E-2</v>
          </cell>
          <cell r="O13">
            <v>5.1330000000000001E-2</v>
          </cell>
          <cell r="P13" t="str">
            <v>kgCO2-e/MJ</v>
          </cell>
          <cell r="Q13">
            <v>40729</v>
          </cell>
        </row>
        <row r="14">
          <cell r="E14" t="str">
            <v>SA</v>
          </cell>
          <cell r="F14">
            <v>51.2</v>
          </cell>
          <cell r="G14">
            <v>0.1</v>
          </cell>
          <cell r="H14">
            <v>0.03</v>
          </cell>
          <cell r="I14">
            <v>0</v>
          </cell>
          <cell r="J14">
            <v>10.4</v>
          </cell>
          <cell r="K14" t="str">
            <v>kgCO2-e/GJ</v>
          </cell>
          <cell r="L14" t="str">
            <v>n/a</v>
          </cell>
          <cell r="N14">
            <v>6.1730000000000007E-2</v>
          </cell>
          <cell r="O14">
            <v>5.1330000000000001E-2</v>
          </cell>
          <cell r="P14" t="str">
            <v>kgCO2-e/MJ</v>
          </cell>
          <cell r="Q14">
            <v>40729</v>
          </cell>
        </row>
        <row r="15">
          <cell r="E15" t="str">
            <v>TAS</v>
          </cell>
          <cell r="F15">
            <v>51.2</v>
          </cell>
          <cell r="G15">
            <v>0.1</v>
          </cell>
          <cell r="H15">
            <v>0.03</v>
          </cell>
          <cell r="I15">
            <v>0</v>
          </cell>
          <cell r="J15">
            <v>0</v>
          </cell>
          <cell r="K15" t="str">
            <v>kgCO2-e/GJ</v>
          </cell>
          <cell r="L15" t="str">
            <v>n/a</v>
          </cell>
          <cell r="N15">
            <v>5.1330000000000008E-2</v>
          </cell>
          <cell r="O15">
            <v>5.1330000000000001E-2</v>
          </cell>
          <cell r="P15" t="str">
            <v>kgCO2-e/MJ</v>
          </cell>
          <cell r="Q15">
            <v>40729</v>
          </cell>
        </row>
        <row r="16">
          <cell r="E16" t="str">
            <v>VIC</v>
          </cell>
          <cell r="F16">
            <v>51.2</v>
          </cell>
          <cell r="G16">
            <v>0.1</v>
          </cell>
          <cell r="H16">
            <v>0.03</v>
          </cell>
          <cell r="I16">
            <v>0</v>
          </cell>
          <cell r="J16">
            <v>3.9</v>
          </cell>
          <cell r="K16" t="str">
            <v>kgCO2-e/GJ</v>
          </cell>
          <cell r="L16" t="str">
            <v>n/a</v>
          </cell>
          <cell r="N16">
            <v>5.5230000000000001E-2</v>
          </cell>
          <cell r="O16">
            <v>5.1330000000000001E-2</v>
          </cell>
          <cell r="P16" t="str">
            <v>kgCO2-e/MJ</v>
          </cell>
          <cell r="Q16">
            <v>40729</v>
          </cell>
        </row>
        <row r="17">
          <cell r="E17" t="str">
            <v>WA</v>
          </cell>
          <cell r="F17">
            <v>51.2</v>
          </cell>
          <cell r="G17">
            <v>0.1</v>
          </cell>
          <cell r="H17">
            <v>0.03</v>
          </cell>
          <cell r="I17">
            <v>0</v>
          </cell>
          <cell r="J17">
            <v>4</v>
          </cell>
          <cell r="K17" t="str">
            <v>kgCO2-e/GJ</v>
          </cell>
          <cell r="L17" t="str">
            <v>n/a</v>
          </cell>
          <cell r="N17">
            <v>5.5330000000000004E-2</v>
          </cell>
          <cell r="O17">
            <v>5.1330000000000001E-2</v>
          </cell>
          <cell r="P17" t="str">
            <v>kgCO2-e/MJ</v>
          </cell>
          <cell r="Q17">
            <v>40729</v>
          </cell>
        </row>
        <row r="18">
          <cell r="E18" t="str">
            <v>ACT</v>
          </cell>
          <cell r="F18">
            <v>93.3</v>
          </cell>
          <cell r="G18">
            <v>0.06</v>
          </cell>
          <cell r="H18">
            <v>0.3</v>
          </cell>
          <cell r="I18">
            <v>0</v>
          </cell>
          <cell r="J18">
            <v>10.7</v>
          </cell>
          <cell r="K18" t="str">
            <v>kgCO2-e/GJ</v>
          </cell>
          <cell r="L18">
            <v>22.1</v>
          </cell>
          <cell r="M18" t="str">
            <v>GJ/t</v>
          </cell>
          <cell r="N18">
            <v>2.3063560000000001</v>
          </cell>
          <cell r="O18">
            <v>2.0698859999999999</v>
          </cell>
          <cell r="P18" t="str">
            <v>kgCO2-e/kg</v>
          </cell>
          <cell r="Q18">
            <v>40729</v>
          </cell>
        </row>
        <row r="19">
          <cell r="E19" t="str">
            <v>NSW</v>
          </cell>
          <cell r="F19">
            <v>93.3</v>
          </cell>
          <cell r="G19">
            <v>0.06</v>
          </cell>
          <cell r="H19">
            <v>0.3</v>
          </cell>
          <cell r="I19">
            <v>0</v>
          </cell>
          <cell r="J19">
            <v>10.7</v>
          </cell>
          <cell r="K19" t="str">
            <v>kgCO2-e/GJ</v>
          </cell>
          <cell r="L19">
            <v>22.1</v>
          </cell>
          <cell r="M19" t="str">
            <v>GJ/t</v>
          </cell>
          <cell r="N19">
            <v>2.3063560000000001</v>
          </cell>
          <cell r="O19">
            <v>2.0698859999999999</v>
          </cell>
          <cell r="P19" t="str">
            <v>kgCO2-e/kg</v>
          </cell>
          <cell r="Q19">
            <v>40729</v>
          </cell>
        </row>
        <row r="20">
          <cell r="E20" t="str">
            <v>NT</v>
          </cell>
          <cell r="F20">
            <v>93.3</v>
          </cell>
          <cell r="G20">
            <v>0.06</v>
          </cell>
          <cell r="H20">
            <v>0.3</v>
          </cell>
          <cell r="I20">
            <v>0</v>
          </cell>
          <cell r="J20">
            <v>10.7</v>
          </cell>
          <cell r="K20" t="str">
            <v>kgCO2-e/GJ</v>
          </cell>
          <cell r="L20">
            <v>22.1</v>
          </cell>
          <cell r="M20" t="str">
            <v>GJ/t</v>
          </cell>
          <cell r="N20">
            <v>2.3063560000000001</v>
          </cell>
          <cell r="O20">
            <v>2.0698859999999999</v>
          </cell>
          <cell r="P20" t="str">
            <v>kgCO2-e/kg</v>
          </cell>
          <cell r="Q20">
            <v>40729</v>
          </cell>
        </row>
        <row r="21">
          <cell r="E21" t="str">
            <v>QLD</v>
          </cell>
          <cell r="F21">
            <v>93.3</v>
          </cell>
          <cell r="G21">
            <v>0.06</v>
          </cell>
          <cell r="H21">
            <v>0.3</v>
          </cell>
          <cell r="I21">
            <v>0</v>
          </cell>
          <cell r="J21">
            <v>10.7</v>
          </cell>
          <cell r="K21" t="str">
            <v>kgCO2-e/GJ</v>
          </cell>
          <cell r="L21">
            <v>22.1</v>
          </cell>
          <cell r="M21" t="str">
            <v>GJ/t</v>
          </cell>
          <cell r="N21">
            <v>2.3063560000000001</v>
          </cell>
          <cell r="O21">
            <v>2.0698859999999999</v>
          </cell>
          <cell r="P21" t="str">
            <v>kgCO2-e/kg</v>
          </cell>
          <cell r="Q21">
            <v>40729</v>
          </cell>
        </row>
        <row r="22">
          <cell r="E22" t="str">
            <v>SA</v>
          </cell>
          <cell r="F22">
            <v>93.3</v>
          </cell>
          <cell r="G22">
            <v>0.06</v>
          </cell>
          <cell r="H22">
            <v>0.3</v>
          </cell>
          <cell r="I22">
            <v>0</v>
          </cell>
          <cell r="J22">
            <v>10.7</v>
          </cell>
          <cell r="K22" t="str">
            <v>kgCO2-e/GJ</v>
          </cell>
          <cell r="L22">
            <v>22.1</v>
          </cell>
          <cell r="M22" t="str">
            <v>GJ/t</v>
          </cell>
          <cell r="N22">
            <v>2.3063560000000001</v>
          </cell>
          <cell r="O22">
            <v>2.0698859999999999</v>
          </cell>
          <cell r="P22" t="str">
            <v>kgCO2-e/kg</v>
          </cell>
          <cell r="Q22">
            <v>40729</v>
          </cell>
        </row>
        <row r="23">
          <cell r="E23" t="str">
            <v>TAS</v>
          </cell>
          <cell r="F23">
            <v>93.3</v>
          </cell>
          <cell r="G23">
            <v>0.06</v>
          </cell>
          <cell r="H23">
            <v>0.3</v>
          </cell>
          <cell r="I23">
            <v>0</v>
          </cell>
          <cell r="J23">
            <v>10.7</v>
          </cell>
          <cell r="K23" t="str">
            <v>kgCO2-e/GJ</v>
          </cell>
          <cell r="L23">
            <v>22.1</v>
          </cell>
          <cell r="M23" t="str">
            <v>GJ/t</v>
          </cell>
          <cell r="N23">
            <v>2.3063560000000001</v>
          </cell>
          <cell r="O23">
            <v>2.0698859999999999</v>
          </cell>
          <cell r="P23" t="str">
            <v>kgCO2-e/kg</v>
          </cell>
          <cell r="Q23">
            <v>40729</v>
          </cell>
        </row>
        <row r="24">
          <cell r="E24" t="str">
            <v>VIC</v>
          </cell>
          <cell r="F24">
            <v>93.3</v>
          </cell>
          <cell r="G24">
            <v>0.06</v>
          </cell>
          <cell r="H24">
            <v>0.3</v>
          </cell>
          <cell r="I24">
            <v>0</v>
          </cell>
          <cell r="J24">
            <v>10.7</v>
          </cell>
          <cell r="K24" t="str">
            <v>kgCO2-e/GJ</v>
          </cell>
          <cell r="L24">
            <v>22.1</v>
          </cell>
          <cell r="M24" t="str">
            <v>GJ/t</v>
          </cell>
          <cell r="N24">
            <v>2.3063560000000001</v>
          </cell>
          <cell r="O24">
            <v>2.0698859999999999</v>
          </cell>
          <cell r="P24" t="str">
            <v>kgCO2-e/kg</v>
          </cell>
          <cell r="Q24">
            <v>40729</v>
          </cell>
        </row>
        <row r="25">
          <cell r="E25" t="str">
            <v>WA</v>
          </cell>
          <cell r="F25">
            <v>93.3</v>
          </cell>
          <cell r="G25">
            <v>0.06</v>
          </cell>
          <cell r="H25">
            <v>0.3</v>
          </cell>
          <cell r="I25">
            <v>0</v>
          </cell>
          <cell r="J25">
            <v>10.7</v>
          </cell>
          <cell r="K25" t="str">
            <v>kgCO2-e/GJ</v>
          </cell>
          <cell r="L25">
            <v>22.1</v>
          </cell>
          <cell r="M25" t="str">
            <v>GJ/t</v>
          </cell>
          <cell r="N25">
            <v>2.3063560000000001</v>
          </cell>
          <cell r="O25">
            <v>2.0698859999999999</v>
          </cell>
          <cell r="P25" t="str">
            <v>kgCO2-e/kg</v>
          </cell>
          <cell r="Q25">
            <v>40729</v>
          </cell>
        </row>
        <row r="26">
          <cell r="E26" t="str">
            <v>ACT</v>
          </cell>
          <cell r="F26">
            <v>69.2</v>
          </cell>
          <cell r="G26">
            <v>0.1</v>
          </cell>
          <cell r="H26">
            <v>0.2</v>
          </cell>
          <cell r="I26">
            <v>0</v>
          </cell>
          <cell r="J26">
            <v>5.3</v>
          </cell>
          <cell r="K26" t="str">
            <v>kgCO2-e/GJ</v>
          </cell>
          <cell r="L26">
            <v>38.6</v>
          </cell>
          <cell r="M26" t="str">
            <v>GJ/kL</v>
          </cell>
          <cell r="N26">
            <v>2.8872800000000001</v>
          </cell>
          <cell r="O26">
            <v>2.6827000000000001</v>
          </cell>
          <cell r="P26" t="str">
            <v>kgCO2-e/L</v>
          </cell>
          <cell r="Q26">
            <v>40729</v>
          </cell>
        </row>
        <row r="27">
          <cell r="E27" t="str">
            <v>NSW</v>
          </cell>
          <cell r="F27">
            <v>69.2</v>
          </cell>
          <cell r="G27">
            <v>0.1</v>
          </cell>
          <cell r="H27">
            <v>0.2</v>
          </cell>
          <cell r="I27">
            <v>0</v>
          </cell>
          <cell r="J27">
            <v>5.3</v>
          </cell>
          <cell r="K27" t="str">
            <v>kgCO2-e/GJ</v>
          </cell>
          <cell r="L27">
            <v>38.6</v>
          </cell>
          <cell r="M27" t="str">
            <v>GJ/kL</v>
          </cell>
          <cell r="N27">
            <v>2.8872800000000001</v>
          </cell>
          <cell r="O27">
            <v>2.6827000000000001</v>
          </cell>
          <cell r="P27" t="str">
            <v>kgCO2-e/L</v>
          </cell>
          <cell r="Q27">
            <v>40729</v>
          </cell>
        </row>
        <row r="28">
          <cell r="E28" t="str">
            <v>NT</v>
          </cell>
          <cell r="F28">
            <v>69.2</v>
          </cell>
          <cell r="G28">
            <v>0.1</v>
          </cell>
          <cell r="H28">
            <v>0.2</v>
          </cell>
          <cell r="I28">
            <v>0</v>
          </cell>
          <cell r="J28">
            <v>5.3</v>
          </cell>
          <cell r="K28" t="str">
            <v>kgCO2-e/GJ</v>
          </cell>
          <cell r="L28">
            <v>38.6</v>
          </cell>
          <cell r="M28" t="str">
            <v>GJ/kL</v>
          </cell>
          <cell r="N28">
            <v>2.8872800000000001</v>
          </cell>
          <cell r="O28">
            <v>2.6827000000000001</v>
          </cell>
          <cell r="P28" t="str">
            <v>kgCO2-e/L</v>
          </cell>
          <cell r="Q28">
            <v>40729</v>
          </cell>
        </row>
        <row r="29">
          <cell r="E29" t="str">
            <v>QLD</v>
          </cell>
          <cell r="F29">
            <v>69.2</v>
          </cell>
          <cell r="G29">
            <v>0.1</v>
          </cell>
          <cell r="H29">
            <v>0.2</v>
          </cell>
          <cell r="I29">
            <v>0</v>
          </cell>
          <cell r="J29">
            <v>5.3</v>
          </cell>
          <cell r="K29" t="str">
            <v>kgCO2-e/GJ</v>
          </cell>
          <cell r="L29">
            <v>38.6</v>
          </cell>
          <cell r="M29" t="str">
            <v>GJ/kL</v>
          </cell>
          <cell r="N29">
            <v>2.8872800000000001</v>
          </cell>
          <cell r="O29">
            <v>2.6827000000000001</v>
          </cell>
          <cell r="P29" t="str">
            <v>kgCO2-e/L</v>
          </cell>
          <cell r="Q29">
            <v>40729</v>
          </cell>
        </row>
        <row r="30">
          <cell r="E30" t="str">
            <v>SA</v>
          </cell>
          <cell r="F30">
            <v>69.2</v>
          </cell>
          <cell r="G30">
            <v>0.1</v>
          </cell>
          <cell r="H30">
            <v>0.2</v>
          </cell>
          <cell r="I30">
            <v>0</v>
          </cell>
          <cell r="J30">
            <v>5.3</v>
          </cell>
          <cell r="K30" t="str">
            <v>kgCO2-e/GJ</v>
          </cell>
          <cell r="L30">
            <v>38.6</v>
          </cell>
          <cell r="M30" t="str">
            <v>GJ/kL</v>
          </cell>
          <cell r="N30">
            <v>2.8872800000000001</v>
          </cell>
          <cell r="O30">
            <v>2.6827000000000001</v>
          </cell>
          <cell r="P30" t="str">
            <v>kgCO2-e/L</v>
          </cell>
          <cell r="Q30">
            <v>40729</v>
          </cell>
        </row>
        <row r="31">
          <cell r="E31" t="str">
            <v>TAS</v>
          </cell>
          <cell r="F31">
            <v>69.2</v>
          </cell>
          <cell r="G31">
            <v>0.1</v>
          </cell>
          <cell r="H31">
            <v>0.2</v>
          </cell>
          <cell r="I31">
            <v>0</v>
          </cell>
          <cell r="J31">
            <v>5.3</v>
          </cell>
          <cell r="K31" t="str">
            <v>kgCO2-e/GJ</v>
          </cell>
          <cell r="L31">
            <v>38.6</v>
          </cell>
          <cell r="M31" t="str">
            <v>GJ/kL</v>
          </cell>
          <cell r="N31">
            <v>2.8872800000000001</v>
          </cell>
          <cell r="O31">
            <v>2.6827000000000001</v>
          </cell>
          <cell r="P31" t="str">
            <v>kgCO2-e/L</v>
          </cell>
          <cell r="Q31">
            <v>40729</v>
          </cell>
        </row>
        <row r="32">
          <cell r="E32" t="str">
            <v>VIC</v>
          </cell>
          <cell r="F32">
            <v>69.2</v>
          </cell>
          <cell r="G32">
            <v>0.1</v>
          </cell>
          <cell r="H32">
            <v>0.2</v>
          </cell>
          <cell r="I32">
            <v>0</v>
          </cell>
          <cell r="J32">
            <v>5.3</v>
          </cell>
          <cell r="K32" t="str">
            <v>kgCO2-e/GJ</v>
          </cell>
          <cell r="L32">
            <v>38.6</v>
          </cell>
          <cell r="M32" t="str">
            <v>GJ/kL</v>
          </cell>
          <cell r="N32">
            <v>2.8872800000000001</v>
          </cell>
          <cell r="O32">
            <v>2.6827000000000001</v>
          </cell>
          <cell r="P32" t="str">
            <v>kgCO2-e/L</v>
          </cell>
          <cell r="Q32">
            <v>40729</v>
          </cell>
        </row>
        <row r="33">
          <cell r="E33" t="str">
            <v>WA</v>
          </cell>
          <cell r="F33">
            <v>69.2</v>
          </cell>
          <cell r="G33">
            <v>0.1</v>
          </cell>
          <cell r="H33">
            <v>0.2</v>
          </cell>
          <cell r="I33">
            <v>0</v>
          </cell>
          <cell r="J33">
            <v>5.3</v>
          </cell>
          <cell r="K33" t="str">
            <v>kgCO2-e/GJ</v>
          </cell>
          <cell r="L33">
            <v>38.6</v>
          </cell>
          <cell r="M33" t="str">
            <v>GJ/kL</v>
          </cell>
          <cell r="N33">
            <v>2.8872800000000001</v>
          </cell>
          <cell r="O33">
            <v>2.6827000000000001</v>
          </cell>
          <cell r="P33" t="str">
            <v>kgCO2-e/L</v>
          </cell>
          <cell r="Q33">
            <v>40729</v>
          </cell>
        </row>
        <row r="34">
          <cell r="E34" t="str">
            <v>ACT</v>
          </cell>
          <cell r="F34">
            <v>59.6</v>
          </cell>
          <cell r="G34">
            <v>0.1</v>
          </cell>
          <cell r="H34">
            <v>0.2</v>
          </cell>
          <cell r="I34">
            <v>0</v>
          </cell>
          <cell r="J34">
            <v>5</v>
          </cell>
          <cell r="K34" t="str">
            <v>kgCO2-e/GJ</v>
          </cell>
          <cell r="L34">
            <v>0</v>
          </cell>
          <cell r="M34" t="str">
            <v>GJ/kL</v>
          </cell>
          <cell r="N34">
            <v>0</v>
          </cell>
          <cell r="O34">
            <v>0</v>
          </cell>
        </row>
        <row r="35">
          <cell r="E35" t="str">
            <v>NSW</v>
          </cell>
          <cell r="F35">
            <v>59.6</v>
          </cell>
          <cell r="G35">
            <v>0.1</v>
          </cell>
          <cell r="H35">
            <v>0.2</v>
          </cell>
          <cell r="I35">
            <v>0</v>
          </cell>
          <cell r="J35">
            <v>5</v>
          </cell>
          <cell r="K35" t="str">
            <v>kgCO2-e/GJ</v>
          </cell>
          <cell r="L35">
            <v>0</v>
          </cell>
          <cell r="M35" t="str">
            <v>GJ/kL</v>
          </cell>
          <cell r="N35">
            <v>0</v>
          </cell>
          <cell r="O35">
            <v>0</v>
          </cell>
        </row>
        <row r="36">
          <cell r="E36" t="str">
            <v>NT</v>
          </cell>
          <cell r="F36">
            <v>59.6</v>
          </cell>
          <cell r="G36">
            <v>0.1</v>
          </cell>
          <cell r="H36">
            <v>0.2</v>
          </cell>
          <cell r="I36">
            <v>0</v>
          </cell>
          <cell r="J36">
            <v>5</v>
          </cell>
          <cell r="K36" t="str">
            <v>kgCO2-e/GJ</v>
          </cell>
          <cell r="L36">
            <v>0</v>
          </cell>
          <cell r="M36" t="str">
            <v>GJ/kL</v>
          </cell>
          <cell r="N36">
            <v>0</v>
          </cell>
          <cell r="O36">
            <v>0</v>
          </cell>
        </row>
        <row r="37">
          <cell r="E37" t="str">
            <v>QLD</v>
          </cell>
          <cell r="F37">
            <v>59.6</v>
          </cell>
          <cell r="G37">
            <v>0.1</v>
          </cell>
          <cell r="H37">
            <v>0.2</v>
          </cell>
          <cell r="I37">
            <v>0</v>
          </cell>
          <cell r="J37">
            <v>5</v>
          </cell>
          <cell r="K37" t="str">
            <v>kgCO2-e/GJ</v>
          </cell>
          <cell r="L37">
            <v>0</v>
          </cell>
          <cell r="M37" t="str">
            <v>GJ/kL</v>
          </cell>
          <cell r="N37">
            <v>0</v>
          </cell>
          <cell r="O37">
            <v>0</v>
          </cell>
        </row>
        <row r="38">
          <cell r="E38" t="str">
            <v>SA</v>
          </cell>
          <cell r="F38">
            <v>59.6</v>
          </cell>
          <cell r="G38">
            <v>0.1</v>
          </cell>
          <cell r="H38">
            <v>0.2</v>
          </cell>
          <cell r="I38">
            <v>0</v>
          </cell>
          <cell r="J38">
            <v>5</v>
          </cell>
          <cell r="K38" t="str">
            <v>kgCO2-e/GJ</v>
          </cell>
          <cell r="L38">
            <v>0</v>
          </cell>
          <cell r="M38" t="str">
            <v>GJ/kL</v>
          </cell>
          <cell r="N38">
            <v>0</v>
          </cell>
          <cell r="O38">
            <v>0</v>
          </cell>
        </row>
        <row r="39">
          <cell r="E39" t="str">
            <v>TAS</v>
          </cell>
          <cell r="F39">
            <v>59.6</v>
          </cell>
          <cell r="G39">
            <v>0.1</v>
          </cell>
          <cell r="H39">
            <v>0.2</v>
          </cell>
          <cell r="I39">
            <v>0</v>
          </cell>
          <cell r="J39">
            <v>5</v>
          </cell>
          <cell r="K39" t="str">
            <v>kgCO2-e/GJ</v>
          </cell>
          <cell r="L39">
            <v>0</v>
          </cell>
          <cell r="M39" t="str">
            <v>GJ/kL</v>
          </cell>
          <cell r="N39">
            <v>0</v>
          </cell>
          <cell r="O39">
            <v>0</v>
          </cell>
        </row>
        <row r="40">
          <cell r="E40" t="str">
            <v>VIC</v>
          </cell>
          <cell r="F40">
            <v>59.6</v>
          </cell>
          <cell r="G40">
            <v>0.1</v>
          </cell>
          <cell r="H40">
            <v>0.2</v>
          </cell>
          <cell r="I40">
            <v>0</v>
          </cell>
          <cell r="J40">
            <v>5</v>
          </cell>
          <cell r="K40" t="str">
            <v>kgCO2-e/GJ</v>
          </cell>
          <cell r="L40">
            <v>0</v>
          </cell>
          <cell r="M40" t="str">
            <v>GJ/kL</v>
          </cell>
          <cell r="N40">
            <v>0</v>
          </cell>
          <cell r="O40">
            <v>0</v>
          </cell>
        </row>
        <row r="41">
          <cell r="E41" t="str">
            <v>WA</v>
          </cell>
          <cell r="F41">
            <v>59.6</v>
          </cell>
          <cell r="G41">
            <v>0.1</v>
          </cell>
          <cell r="H41">
            <v>0.2</v>
          </cell>
          <cell r="I41">
            <v>0</v>
          </cell>
          <cell r="J41">
            <v>5</v>
          </cell>
          <cell r="K41" t="str">
            <v>kgCO2-e/GJ</v>
          </cell>
          <cell r="L41">
            <v>0</v>
          </cell>
          <cell r="M41" t="str">
            <v>GJ/kL</v>
          </cell>
          <cell r="N41">
            <v>0</v>
          </cell>
          <cell r="O41">
            <v>0</v>
          </cell>
        </row>
      </sheetData>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fo"/>
      <sheetName val="Area+Hrs+Comps"/>
      <sheetName val="Premises+Tenancies"/>
      <sheetName val="Number of Computers"/>
      <sheetName val="Elec"/>
      <sheetName val="Gas"/>
      <sheetName val="Diesel+Coal"/>
      <sheetName val="Questions"/>
      <sheetName val="calc_coefficients"/>
      <sheetName val="Climate_pcode_xref"/>
      <sheetName val="Climate_zones"/>
      <sheetName val="Error"/>
      <sheetName val="Rating Results"/>
      <sheetName val="Certificate Info"/>
      <sheetName val="E+G Calcs"/>
      <sheetName val="Star"/>
      <sheetName val="NGA_factors"/>
      <sheetName val="NGA_factors FY2016"/>
      <sheetName val="States"/>
      <sheetName val="Conversion factors"/>
    </sheetNames>
    <sheetDataSet>
      <sheetData sheetId="0">
        <row r="21">
          <cell r="E21">
            <v>0</v>
          </cell>
        </row>
      </sheetData>
      <sheetData sheetId="1">
        <row r="12">
          <cell r="E12" t="str">
            <v>Yes</v>
          </cell>
        </row>
      </sheetData>
      <sheetData sheetId="2">
        <row r="5">
          <cell r="AO5">
            <v>2522.8345559376717</v>
          </cell>
        </row>
        <row r="7">
          <cell r="O7" t="str">
            <v>Rated Area (m2)</v>
          </cell>
        </row>
        <row r="8">
          <cell r="O8">
            <v>1363.9967671232878</v>
          </cell>
        </row>
        <row r="9">
          <cell r="O9">
            <v>1363.9967671232878</v>
          </cell>
        </row>
        <row r="10">
          <cell r="O10">
            <v>1363.9967671232878</v>
          </cell>
        </row>
        <row r="11">
          <cell r="O11">
            <v>1363.9967671232878</v>
          </cell>
        </row>
        <row r="12">
          <cell r="O12">
            <v>1363.9967671232878</v>
          </cell>
        </row>
        <row r="13">
          <cell r="O13">
            <v>1363.9967671232878</v>
          </cell>
        </row>
        <row r="14">
          <cell r="O14">
            <v>1363.9967671232878</v>
          </cell>
        </row>
        <row r="15">
          <cell r="O15">
            <v>1363.9967671232878</v>
          </cell>
        </row>
        <row r="16">
          <cell r="O16">
            <v>1363.9967671232878</v>
          </cell>
        </row>
        <row r="17">
          <cell r="O17">
            <v>1363.9967671232878</v>
          </cell>
        </row>
        <row r="18">
          <cell r="O18">
            <v>1059.4947945205479</v>
          </cell>
        </row>
        <row r="19">
          <cell r="O19">
            <v>304.53205479452055</v>
          </cell>
        </row>
        <row r="20">
          <cell r="O20">
            <v>1430.5084931506849</v>
          </cell>
        </row>
        <row r="21">
          <cell r="O21">
            <v>1430.5084931506849</v>
          </cell>
        </row>
        <row r="22">
          <cell r="O22">
            <v>1430.5084931506849</v>
          </cell>
        </row>
        <row r="23">
          <cell r="O23">
            <v>1430.5084931506849</v>
          </cell>
        </row>
        <row r="24">
          <cell r="O24">
            <v>1430.5084931506849</v>
          </cell>
        </row>
        <row r="25">
          <cell r="O25">
            <v>1431.210410958904</v>
          </cell>
        </row>
        <row r="26">
          <cell r="O26">
            <v>1431.210410958904</v>
          </cell>
        </row>
        <row r="27">
          <cell r="O27">
            <v>1431.210410958904</v>
          </cell>
        </row>
        <row r="28">
          <cell r="O28">
            <v>1446.9534246575342</v>
          </cell>
        </row>
        <row r="29">
          <cell r="O29">
            <v>954.60821917808221</v>
          </cell>
        </row>
        <row r="30">
          <cell r="O30">
            <v>421.15068493150687</v>
          </cell>
        </row>
        <row r="31">
          <cell r="O31">
            <v>1432.9150684931508</v>
          </cell>
        </row>
        <row r="32">
          <cell r="O32">
            <v>846.31232876712329</v>
          </cell>
        </row>
        <row r="33">
          <cell r="O33">
            <v>478.30684931506852</v>
          </cell>
        </row>
        <row r="34">
          <cell r="O34">
            <v>1464</v>
          </cell>
        </row>
        <row r="35">
          <cell r="O35">
            <v>1461.9945205479453</v>
          </cell>
        </row>
        <row r="36">
          <cell r="O36">
            <v>1460.9917808219177</v>
          </cell>
        </row>
        <row r="37">
          <cell r="O37">
            <v>582.09041095890416</v>
          </cell>
        </row>
        <row r="38">
          <cell r="O38">
            <v>878.90136986301366</v>
          </cell>
        </row>
        <row r="39">
          <cell r="O39">
            <v>1460.9917808219177</v>
          </cell>
        </row>
        <row r="40">
          <cell r="O40">
            <v>1459.9890410958903</v>
          </cell>
        </row>
        <row r="41">
          <cell r="O41">
            <v>302.82739726027398</v>
          </cell>
        </row>
        <row r="42">
          <cell r="O42">
            <v>212.58082191780821</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row r="52">
          <cell r="O52">
            <v>0</v>
          </cell>
        </row>
        <row r="53">
          <cell r="O53">
            <v>0</v>
          </cell>
        </row>
        <row r="54">
          <cell r="O54">
            <v>0</v>
          </cell>
        </row>
        <row r="55">
          <cell r="O55">
            <v>0</v>
          </cell>
        </row>
        <row r="56">
          <cell r="O56">
            <v>0</v>
          </cell>
        </row>
        <row r="57">
          <cell r="O57">
            <v>0</v>
          </cell>
        </row>
        <row r="58">
          <cell r="O58">
            <v>0</v>
          </cell>
        </row>
        <row r="59">
          <cell r="O59">
            <v>0</v>
          </cell>
        </row>
        <row r="60">
          <cell r="O60">
            <v>0</v>
          </cell>
        </row>
        <row r="61">
          <cell r="O61">
            <v>0</v>
          </cell>
        </row>
        <row r="62">
          <cell r="O62">
            <v>0</v>
          </cell>
        </row>
        <row r="63">
          <cell r="O63">
            <v>0</v>
          </cell>
        </row>
        <row r="64">
          <cell r="O64">
            <v>0</v>
          </cell>
        </row>
        <row r="65">
          <cell r="O65">
            <v>0</v>
          </cell>
        </row>
        <row r="66">
          <cell r="O66">
            <v>0</v>
          </cell>
        </row>
        <row r="67">
          <cell r="O67">
            <v>0</v>
          </cell>
        </row>
        <row r="68">
          <cell r="O68">
            <v>0</v>
          </cell>
        </row>
        <row r="69">
          <cell r="O69">
            <v>0</v>
          </cell>
        </row>
        <row r="70">
          <cell r="O70">
            <v>0</v>
          </cell>
        </row>
        <row r="71">
          <cell r="O71">
            <v>0</v>
          </cell>
        </row>
        <row r="72">
          <cell r="O72">
            <v>0</v>
          </cell>
        </row>
        <row r="73">
          <cell r="O73">
            <v>0</v>
          </cell>
        </row>
        <row r="74">
          <cell r="O74">
            <v>0</v>
          </cell>
        </row>
        <row r="75">
          <cell r="O75">
            <v>0</v>
          </cell>
        </row>
        <row r="76">
          <cell r="O76">
            <v>0</v>
          </cell>
        </row>
        <row r="77">
          <cell r="O77">
            <v>0</v>
          </cell>
        </row>
        <row r="78">
          <cell r="O78">
            <v>0</v>
          </cell>
        </row>
        <row r="79">
          <cell r="O79">
            <v>0</v>
          </cell>
        </row>
        <row r="80">
          <cell r="O80">
            <v>0</v>
          </cell>
        </row>
        <row r="81">
          <cell r="O81">
            <v>0</v>
          </cell>
        </row>
        <row r="82">
          <cell r="O82">
            <v>0</v>
          </cell>
        </row>
        <row r="83">
          <cell r="O83">
            <v>0</v>
          </cell>
        </row>
        <row r="84">
          <cell r="O84">
            <v>0</v>
          </cell>
        </row>
        <row r="85">
          <cell r="O85">
            <v>0</v>
          </cell>
        </row>
        <row r="86">
          <cell r="O86">
            <v>0</v>
          </cell>
        </row>
        <row r="87">
          <cell r="O87">
            <v>0</v>
          </cell>
        </row>
        <row r="88">
          <cell r="O88">
            <v>0</v>
          </cell>
        </row>
        <row r="89">
          <cell r="O89">
            <v>0</v>
          </cell>
        </row>
        <row r="90">
          <cell r="O90">
            <v>0</v>
          </cell>
        </row>
        <row r="91">
          <cell r="O91">
            <v>0</v>
          </cell>
        </row>
        <row r="92">
          <cell r="O92">
            <v>0</v>
          </cell>
        </row>
        <row r="93">
          <cell r="O93">
            <v>0</v>
          </cell>
        </row>
        <row r="94">
          <cell r="O94">
            <v>0</v>
          </cell>
        </row>
        <row r="95">
          <cell r="O95">
            <v>0</v>
          </cell>
        </row>
        <row r="96">
          <cell r="O96">
            <v>0</v>
          </cell>
        </row>
        <row r="97">
          <cell r="O97">
            <v>0</v>
          </cell>
        </row>
        <row r="98">
          <cell r="O98">
            <v>0</v>
          </cell>
        </row>
        <row r="99">
          <cell r="O99">
            <v>0</v>
          </cell>
        </row>
        <row r="100">
          <cell r="O100">
            <v>0</v>
          </cell>
        </row>
        <row r="101">
          <cell r="O101">
            <v>0</v>
          </cell>
        </row>
        <row r="102">
          <cell r="O102">
            <v>0</v>
          </cell>
        </row>
        <row r="103">
          <cell r="O103">
            <v>0</v>
          </cell>
        </row>
        <row r="104">
          <cell r="O104">
            <v>0</v>
          </cell>
        </row>
        <row r="105">
          <cell r="O105">
            <v>0</v>
          </cell>
        </row>
        <row r="106">
          <cell r="O106">
            <v>0</v>
          </cell>
        </row>
        <row r="107">
          <cell r="O107">
            <v>0</v>
          </cell>
        </row>
        <row r="108">
          <cell r="O108">
            <v>0</v>
          </cell>
        </row>
        <row r="109">
          <cell r="O109">
            <v>0</v>
          </cell>
        </row>
        <row r="110">
          <cell r="O110">
            <v>0</v>
          </cell>
        </row>
        <row r="111">
          <cell r="O111">
            <v>0</v>
          </cell>
        </row>
        <row r="112">
          <cell r="O112">
            <v>0</v>
          </cell>
        </row>
        <row r="113">
          <cell r="O113">
            <v>0</v>
          </cell>
        </row>
        <row r="114">
          <cell r="O114">
            <v>0</v>
          </cell>
        </row>
        <row r="115">
          <cell r="O115">
            <v>0</v>
          </cell>
        </row>
        <row r="116">
          <cell r="O116">
            <v>0</v>
          </cell>
        </row>
        <row r="117">
          <cell r="O117">
            <v>0</v>
          </cell>
        </row>
        <row r="118">
          <cell r="O118">
            <v>0</v>
          </cell>
        </row>
        <row r="119">
          <cell r="O119">
            <v>0</v>
          </cell>
        </row>
        <row r="120">
          <cell r="O120">
            <v>0</v>
          </cell>
        </row>
        <row r="121">
          <cell r="O121">
            <v>0</v>
          </cell>
        </row>
        <row r="122">
          <cell r="O122">
            <v>0</v>
          </cell>
        </row>
        <row r="123">
          <cell r="O123">
            <v>0</v>
          </cell>
        </row>
        <row r="124">
          <cell r="O124">
            <v>0</v>
          </cell>
        </row>
        <row r="125">
          <cell r="O125">
            <v>0</v>
          </cell>
        </row>
        <row r="126">
          <cell r="O126">
            <v>0</v>
          </cell>
        </row>
        <row r="127">
          <cell r="O127">
            <v>0</v>
          </cell>
        </row>
        <row r="128">
          <cell r="O128">
            <v>0</v>
          </cell>
        </row>
        <row r="129">
          <cell r="O129">
            <v>0</v>
          </cell>
        </row>
        <row r="130">
          <cell r="O130">
            <v>0</v>
          </cell>
        </row>
        <row r="131">
          <cell r="O131">
            <v>0</v>
          </cell>
        </row>
        <row r="132">
          <cell r="O132">
            <v>0</v>
          </cell>
        </row>
        <row r="133">
          <cell r="O133">
            <v>0</v>
          </cell>
        </row>
        <row r="134">
          <cell r="O134">
            <v>0</v>
          </cell>
        </row>
        <row r="135">
          <cell r="O135">
            <v>0</v>
          </cell>
        </row>
        <row r="136">
          <cell r="O136">
            <v>0</v>
          </cell>
        </row>
        <row r="137">
          <cell r="O137">
            <v>0</v>
          </cell>
        </row>
        <row r="138">
          <cell r="O138">
            <v>0</v>
          </cell>
        </row>
        <row r="139">
          <cell r="O139">
            <v>0</v>
          </cell>
        </row>
        <row r="140">
          <cell r="O140">
            <v>0</v>
          </cell>
        </row>
        <row r="141">
          <cell r="O141">
            <v>0</v>
          </cell>
        </row>
        <row r="142">
          <cell r="O142">
            <v>0</v>
          </cell>
        </row>
        <row r="143">
          <cell r="O143">
            <v>0</v>
          </cell>
        </row>
        <row r="144">
          <cell r="O144">
            <v>0</v>
          </cell>
        </row>
        <row r="145">
          <cell r="O145">
            <v>0</v>
          </cell>
        </row>
        <row r="146">
          <cell r="O146">
            <v>0</v>
          </cell>
        </row>
        <row r="147">
          <cell r="O147">
            <v>0</v>
          </cell>
        </row>
        <row r="148">
          <cell r="O148">
            <v>0</v>
          </cell>
        </row>
        <row r="149">
          <cell r="O149">
            <v>0</v>
          </cell>
        </row>
        <row r="150">
          <cell r="O150">
            <v>0</v>
          </cell>
        </row>
        <row r="151">
          <cell r="O151">
            <v>0</v>
          </cell>
        </row>
        <row r="152">
          <cell r="O152">
            <v>0</v>
          </cell>
        </row>
        <row r="153">
          <cell r="O153">
            <v>0</v>
          </cell>
        </row>
        <row r="154">
          <cell r="O154">
            <v>0</v>
          </cell>
        </row>
        <row r="155">
          <cell r="O155">
            <v>0</v>
          </cell>
        </row>
        <row r="156">
          <cell r="O156">
            <v>0</v>
          </cell>
        </row>
        <row r="157">
          <cell r="O157">
            <v>0</v>
          </cell>
        </row>
        <row r="158">
          <cell r="O158">
            <v>0</v>
          </cell>
        </row>
        <row r="159">
          <cell r="O159">
            <v>0</v>
          </cell>
        </row>
        <row r="160">
          <cell r="O160">
            <v>0</v>
          </cell>
        </row>
        <row r="161">
          <cell r="O161">
            <v>0</v>
          </cell>
        </row>
        <row r="162">
          <cell r="O162">
            <v>0</v>
          </cell>
        </row>
        <row r="163">
          <cell r="O163">
            <v>0</v>
          </cell>
        </row>
        <row r="164">
          <cell r="O164">
            <v>0</v>
          </cell>
        </row>
        <row r="165">
          <cell r="O165">
            <v>0</v>
          </cell>
        </row>
        <row r="166">
          <cell r="O166">
            <v>0</v>
          </cell>
        </row>
        <row r="167">
          <cell r="O167">
            <v>0</v>
          </cell>
        </row>
        <row r="168">
          <cell r="O168">
            <v>0</v>
          </cell>
        </row>
        <row r="169">
          <cell r="O169">
            <v>0</v>
          </cell>
        </row>
        <row r="170">
          <cell r="O170">
            <v>0</v>
          </cell>
        </row>
        <row r="171">
          <cell r="O171">
            <v>0</v>
          </cell>
        </row>
        <row r="172">
          <cell r="O172">
            <v>0</v>
          </cell>
        </row>
        <row r="173">
          <cell r="O173">
            <v>0</v>
          </cell>
        </row>
        <row r="174">
          <cell r="O174">
            <v>0</v>
          </cell>
        </row>
        <row r="175">
          <cell r="O175">
            <v>0</v>
          </cell>
        </row>
        <row r="176">
          <cell r="O176">
            <v>0</v>
          </cell>
        </row>
        <row r="177">
          <cell r="O177">
            <v>0</v>
          </cell>
        </row>
        <row r="178">
          <cell r="O178">
            <v>0</v>
          </cell>
        </row>
        <row r="179">
          <cell r="O179">
            <v>0</v>
          </cell>
        </row>
        <row r="180">
          <cell r="O180">
            <v>0</v>
          </cell>
        </row>
        <row r="181">
          <cell r="O181">
            <v>0</v>
          </cell>
        </row>
        <row r="182">
          <cell r="O182">
            <v>0</v>
          </cell>
        </row>
        <row r="183">
          <cell r="O183">
            <v>0</v>
          </cell>
        </row>
        <row r="184">
          <cell r="O184">
            <v>0</v>
          </cell>
        </row>
        <row r="185">
          <cell r="O185">
            <v>0</v>
          </cell>
        </row>
        <row r="186">
          <cell r="O186">
            <v>0</v>
          </cell>
        </row>
        <row r="187">
          <cell r="O187">
            <v>0</v>
          </cell>
        </row>
        <row r="188">
          <cell r="O188">
            <v>0</v>
          </cell>
        </row>
        <row r="189">
          <cell r="O189">
            <v>0</v>
          </cell>
        </row>
        <row r="190">
          <cell r="O190">
            <v>0</v>
          </cell>
        </row>
        <row r="191">
          <cell r="O191">
            <v>0</v>
          </cell>
        </row>
        <row r="192">
          <cell r="O192">
            <v>0</v>
          </cell>
        </row>
        <row r="193">
          <cell r="O193">
            <v>0</v>
          </cell>
        </row>
        <row r="194">
          <cell r="O194">
            <v>0</v>
          </cell>
        </row>
        <row r="195">
          <cell r="O195">
            <v>0</v>
          </cell>
        </row>
        <row r="196">
          <cell r="O196">
            <v>0</v>
          </cell>
        </row>
        <row r="197">
          <cell r="O197">
            <v>0</v>
          </cell>
        </row>
        <row r="198">
          <cell r="O198">
            <v>0</v>
          </cell>
        </row>
        <row r="199">
          <cell r="O199">
            <v>0</v>
          </cell>
        </row>
        <row r="200">
          <cell r="O200">
            <v>0</v>
          </cell>
        </row>
        <row r="201">
          <cell r="O201">
            <v>0</v>
          </cell>
        </row>
        <row r="202">
          <cell r="O202">
            <v>0</v>
          </cell>
        </row>
        <row r="203">
          <cell r="O203">
            <v>0</v>
          </cell>
        </row>
        <row r="204">
          <cell r="O204">
            <v>0</v>
          </cell>
        </row>
        <row r="205">
          <cell r="O205">
            <v>0</v>
          </cell>
        </row>
        <row r="206">
          <cell r="O206">
            <v>0</v>
          </cell>
        </row>
        <row r="207">
          <cell r="O207">
            <v>0</v>
          </cell>
        </row>
        <row r="208">
          <cell r="O208">
            <v>0</v>
          </cell>
        </row>
        <row r="209">
          <cell r="O209">
            <v>0</v>
          </cell>
        </row>
        <row r="210">
          <cell r="O210">
            <v>0</v>
          </cell>
        </row>
        <row r="211">
          <cell r="O211">
            <v>0</v>
          </cell>
        </row>
        <row r="212">
          <cell r="O212">
            <v>0</v>
          </cell>
        </row>
        <row r="213">
          <cell r="O213">
            <v>0</v>
          </cell>
        </row>
        <row r="214">
          <cell r="O214">
            <v>0</v>
          </cell>
        </row>
        <row r="215">
          <cell r="O215">
            <v>0</v>
          </cell>
        </row>
        <row r="216">
          <cell r="O216">
            <v>0</v>
          </cell>
        </row>
        <row r="217">
          <cell r="O217">
            <v>0</v>
          </cell>
        </row>
        <row r="218">
          <cell r="O218">
            <v>0</v>
          </cell>
        </row>
        <row r="219">
          <cell r="O219">
            <v>0</v>
          </cell>
        </row>
        <row r="220">
          <cell r="O220">
            <v>0</v>
          </cell>
        </row>
        <row r="221">
          <cell r="O221">
            <v>0</v>
          </cell>
        </row>
        <row r="222">
          <cell r="O222">
            <v>0</v>
          </cell>
        </row>
        <row r="223">
          <cell r="O223">
            <v>0</v>
          </cell>
        </row>
        <row r="224">
          <cell r="O224">
            <v>0</v>
          </cell>
        </row>
        <row r="225">
          <cell r="O225">
            <v>0</v>
          </cell>
        </row>
        <row r="226">
          <cell r="O226">
            <v>0</v>
          </cell>
        </row>
        <row r="227">
          <cell r="O227">
            <v>0</v>
          </cell>
        </row>
        <row r="228">
          <cell r="O228">
            <v>0</v>
          </cell>
        </row>
      </sheetData>
      <sheetData sheetId="3">
        <row r="7">
          <cell r="F7" t="str">
            <v>Motor Accident Commission - Compulsory Third party</v>
          </cell>
        </row>
      </sheetData>
      <sheetData sheetId="4"/>
      <sheetData sheetId="5">
        <row r="9">
          <cell r="F9" t="str">
            <v>Yes</v>
          </cell>
        </row>
      </sheetData>
      <sheetData sheetId="6">
        <row r="9">
          <cell r="F9" t="str">
            <v>Yes</v>
          </cell>
        </row>
      </sheetData>
      <sheetData sheetId="7">
        <row r="5">
          <cell r="D5" t="str">
            <v>Does this item relate to the WB?</v>
          </cell>
        </row>
      </sheetData>
      <sheetData sheetId="8" refreshError="1"/>
      <sheetData sheetId="9">
        <row r="5">
          <cell r="A5" t="str">
            <v>ACT</v>
          </cell>
        </row>
      </sheetData>
      <sheetData sheetId="10">
        <row r="1">
          <cell r="A1" t="str">
            <v>Postcode</v>
          </cell>
        </row>
      </sheetData>
      <sheetData sheetId="11">
        <row r="1">
          <cell r="A1" t="str">
            <v>Climate_id</v>
          </cell>
        </row>
      </sheetData>
      <sheetData sheetId="12">
        <row r="4">
          <cell r="E4" t="str">
            <v>Error is OK</v>
          </cell>
        </row>
      </sheetData>
      <sheetData sheetId="13" refreshError="1"/>
      <sheetData sheetId="14" refreshError="1"/>
      <sheetData sheetId="15">
        <row r="4">
          <cell r="B4" t="str">
            <v>Rating</v>
          </cell>
        </row>
      </sheetData>
      <sheetData sheetId="16">
        <row r="1">
          <cell r="A1" t="str">
            <v>INPUT DATA</v>
          </cell>
        </row>
      </sheetData>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Custom 1">
      <a:dk1>
        <a:sysClr val="windowText" lastClr="000000"/>
      </a:dk1>
      <a:lt1>
        <a:srgbClr val="B9B098"/>
      </a:lt1>
      <a:dk2>
        <a:srgbClr val="E66D2C"/>
      </a:dk2>
      <a:lt2>
        <a:srgbClr val="6AB33F"/>
      </a:lt2>
      <a:accent1>
        <a:srgbClr val="E66D2C"/>
      </a:accent1>
      <a:accent2>
        <a:srgbClr val="8AD1F3"/>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a:solidFill>
            <a:schemeClr val="accent5">
              <a:lumMod val="50000"/>
            </a:schemeClr>
          </a:solidFill>
        </a:ln>
      </a:spPr>
      <a:bodyPr vertOverflow="clip" horzOverflow="clip" rtlCol="0" anchor="ctr"/>
      <a:lstStyle>
        <a:defPPr algn="ctr">
          <a:defRPr sz="1200" b="1" cap="none" spc="0">
            <a:ln>
              <a:noFill/>
            </a:ln>
            <a:solidFill>
              <a:schemeClr val="accent5">
                <a:lumMod val="50000"/>
              </a:schemeClr>
            </a:solidFill>
            <a:effectLst/>
            <a:latin typeface="+mn-lt"/>
          </a:defRPr>
        </a:defPPr>
      </a:lstStyle>
      <a:style>
        <a:lnRef idx="1">
          <a:schemeClr val="accent1"/>
        </a:lnRef>
        <a:fillRef idx="2">
          <a:schemeClr val="accent1"/>
        </a:fillRef>
        <a:effectRef idx="1">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rgb="FFFF0000"/>
  </sheetPr>
  <dimension ref="A1:XFC26"/>
  <sheetViews>
    <sheetView tabSelected="1" zoomScale="85" zoomScaleNormal="85" workbookViewId="0">
      <selection activeCell="B4" sqref="B4:E4"/>
    </sheetView>
  </sheetViews>
  <sheetFormatPr defaultColWidth="0" defaultRowHeight="15.65" customHeight="1" zeroHeight="1"/>
  <cols>
    <col min="1" max="1" width="4.26953125" style="211" customWidth="1"/>
    <col min="2" max="2" width="13.453125" style="211" customWidth="1"/>
    <col min="3" max="3" width="17.1796875" style="211" customWidth="1"/>
    <col min="4" max="4" width="12.81640625" style="211" customWidth="1"/>
    <col min="5" max="5" width="18.54296875" style="211" customWidth="1"/>
    <col min="6" max="6" width="25.90625" style="211" customWidth="1"/>
    <col min="7" max="7" width="53.1796875" style="211" customWidth="1"/>
    <col min="8" max="11" width="0" style="211" hidden="1"/>
    <col min="12" max="16383" width="12.81640625" style="211" hidden="1"/>
    <col min="16384" max="16384" width="16.1796875" style="211" hidden="1" customWidth="1"/>
  </cols>
  <sheetData>
    <row r="1" spans="1:11" ht="64.900000000000006" customHeight="1">
      <c r="A1" s="210"/>
      <c r="B1" s="210"/>
      <c r="C1" s="210"/>
      <c r="D1" s="210"/>
      <c r="E1" s="210"/>
      <c r="F1" s="210"/>
      <c r="G1" s="210"/>
    </row>
    <row r="2" spans="1:11" ht="15" customHeight="1">
      <c r="A2" s="212"/>
      <c r="B2" s="213"/>
      <c r="C2" s="213"/>
      <c r="D2" s="213"/>
      <c r="E2" s="213"/>
      <c r="F2" s="213"/>
      <c r="G2" s="214"/>
    </row>
    <row r="3" spans="1:11" ht="58.9" customHeight="1">
      <c r="A3" s="212"/>
      <c r="B3" s="215"/>
      <c r="C3" s="216"/>
      <c r="D3" s="217"/>
      <c r="E3" s="218" t="s">
        <v>216</v>
      </c>
      <c r="F3" s="218" t="s">
        <v>274</v>
      </c>
      <c r="G3" s="219"/>
      <c r="I3" s="220"/>
    </row>
    <row r="4" spans="1:11" ht="81" customHeight="1">
      <c r="A4" s="212"/>
      <c r="B4" s="462" t="s">
        <v>285</v>
      </c>
      <c r="C4" s="462"/>
      <c r="D4" s="462"/>
      <c r="E4" s="462"/>
      <c r="F4" s="212"/>
      <c r="G4" s="212"/>
    </row>
    <row r="5" spans="1:11" ht="19.899999999999999" customHeight="1">
      <c r="A5" s="221"/>
      <c r="B5" s="222" t="s">
        <v>217</v>
      </c>
      <c r="C5" s="223" t="s">
        <v>284</v>
      </c>
      <c r="D5" s="222" t="s">
        <v>218</v>
      </c>
      <c r="E5" s="223">
        <v>43344</v>
      </c>
      <c r="F5" s="222"/>
      <c r="G5" s="223"/>
      <c r="I5" s="224"/>
      <c r="J5" s="225"/>
      <c r="K5" s="225"/>
    </row>
    <row r="6" spans="1:11" s="227" customFormat="1" ht="63" customHeight="1">
      <c r="A6" s="226"/>
      <c r="B6" s="468" t="s">
        <v>283</v>
      </c>
      <c r="C6" s="468"/>
      <c r="D6" s="468"/>
      <c r="E6" s="468"/>
      <c r="F6" s="468"/>
      <c r="G6" s="468"/>
    </row>
    <row r="7" spans="1:11" ht="43.15" customHeight="1">
      <c r="A7" s="226"/>
      <c r="B7" s="468" t="s">
        <v>223</v>
      </c>
      <c r="C7" s="468"/>
      <c r="D7" s="468"/>
      <c r="E7" s="468"/>
      <c r="F7" s="468"/>
      <c r="G7" s="468"/>
      <c r="J7" s="228"/>
    </row>
    <row r="8" spans="1:11" ht="16.899999999999999" customHeight="1">
      <c r="A8" s="226"/>
      <c r="B8" s="460"/>
      <c r="C8" s="460"/>
      <c r="D8" s="460"/>
      <c r="E8" s="460"/>
      <c r="F8" s="460"/>
      <c r="G8" s="460"/>
    </row>
    <row r="9" spans="1:11" ht="15.5">
      <c r="A9" s="226"/>
      <c r="B9" s="229" t="s">
        <v>219</v>
      </c>
      <c r="C9" s="229"/>
      <c r="D9" s="229"/>
      <c r="E9" s="229"/>
      <c r="F9" s="229"/>
      <c r="G9" s="229"/>
    </row>
    <row r="10" spans="1:11" s="227" customFormat="1" ht="15.5">
      <c r="A10" s="226"/>
      <c r="B10" s="461" t="s">
        <v>268</v>
      </c>
      <c r="C10" s="461"/>
      <c r="D10" s="461"/>
      <c r="E10" s="461"/>
      <c r="F10" s="461"/>
      <c r="G10" s="461"/>
    </row>
    <row r="11" spans="1:11" ht="15.5">
      <c r="A11" s="221"/>
      <c r="B11" s="461" t="s">
        <v>220</v>
      </c>
      <c r="C11" s="461"/>
      <c r="D11" s="461"/>
      <c r="E11" s="461"/>
      <c r="F11" s="461"/>
      <c r="G11" s="461"/>
      <c r="H11" s="211" t="s">
        <v>149</v>
      </c>
    </row>
    <row r="12" spans="1:11" ht="15.5">
      <c r="A12" s="226"/>
      <c r="B12" s="464" t="s">
        <v>221</v>
      </c>
      <c r="C12" s="464"/>
      <c r="D12" s="464"/>
      <c r="E12" s="464"/>
      <c r="F12" s="464"/>
      <c r="G12" s="464"/>
    </row>
    <row r="13" spans="1:11" ht="15.5">
      <c r="A13" s="226"/>
      <c r="B13" s="464" t="s">
        <v>224</v>
      </c>
      <c r="C13" s="464"/>
      <c r="D13" s="464"/>
      <c r="E13" s="464"/>
      <c r="F13" s="464"/>
      <c r="G13" s="464"/>
    </row>
    <row r="14" spans="1:11" ht="25.5" customHeight="1">
      <c r="A14" s="226"/>
      <c r="B14" s="466" t="s">
        <v>244</v>
      </c>
      <c r="C14" s="466"/>
      <c r="D14" s="466"/>
      <c r="E14" s="466"/>
      <c r="F14" s="466"/>
      <c r="G14" s="466"/>
    </row>
    <row r="15" spans="1:11" ht="15" customHeight="1">
      <c r="A15" s="226"/>
      <c r="B15" s="467" t="s">
        <v>249</v>
      </c>
      <c r="C15" s="467"/>
      <c r="D15" s="467"/>
      <c r="E15" s="467"/>
      <c r="F15" s="467"/>
      <c r="G15" s="467"/>
      <c r="H15" s="421"/>
    </row>
    <row r="16" spans="1:11" ht="37.5" customHeight="1">
      <c r="A16" s="226"/>
      <c r="B16" s="465" t="s">
        <v>269</v>
      </c>
      <c r="C16" s="465"/>
      <c r="D16" s="465"/>
      <c r="E16" s="465"/>
      <c r="F16" s="465"/>
      <c r="G16" s="465"/>
    </row>
    <row r="17" spans="1:7" ht="28.5" customHeight="1">
      <c r="A17" s="229"/>
      <c r="B17" s="463" t="s">
        <v>275</v>
      </c>
      <c r="C17" s="463"/>
      <c r="D17" s="463"/>
      <c r="E17" s="463"/>
      <c r="F17" s="463"/>
      <c r="G17" s="463"/>
    </row>
    <row r="18" spans="1:7" ht="15.5">
      <c r="A18" s="229"/>
      <c r="B18" s="229"/>
      <c r="C18" s="229"/>
      <c r="D18" s="229"/>
      <c r="E18" s="229"/>
      <c r="F18" s="229"/>
      <c r="G18" s="229"/>
    </row>
    <row r="19" spans="1:7" ht="15.5">
      <c r="A19" s="229"/>
      <c r="B19" s="229"/>
      <c r="C19" s="229"/>
      <c r="D19" s="229"/>
      <c r="E19" s="229"/>
      <c r="F19" s="229"/>
      <c r="G19" s="229"/>
    </row>
    <row r="20" spans="1:7" ht="15.5">
      <c r="A20" s="229"/>
      <c r="B20" s="229" t="s">
        <v>222</v>
      </c>
      <c r="C20" s="229"/>
      <c r="D20" s="229"/>
      <c r="E20" s="229"/>
      <c r="F20" s="229"/>
      <c r="G20" s="229"/>
    </row>
    <row r="21" spans="1:7" ht="15.5">
      <c r="A21" s="229"/>
      <c r="B21" s="229" t="s">
        <v>225</v>
      </c>
      <c r="C21" s="229"/>
      <c r="D21" s="229"/>
      <c r="E21" s="229"/>
      <c r="F21" s="229"/>
      <c r="G21" s="229"/>
    </row>
    <row r="22" spans="1:7" ht="15.5">
      <c r="A22" s="229"/>
      <c r="B22" s="229"/>
      <c r="C22" s="229"/>
      <c r="D22" s="229"/>
      <c r="E22" s="229"/>
      <c r="F22" s="229"/>
      <c r="G22" s="229"/>
    </row>
    <row r="23" spans="1:7" ht="15.5">
      <c r="A23" s="229"/>
      <c r="B23" s="229"/>
      <c r="C23" s="229"/>
      <c r="D23" s="229"/>
      <c r="E23" s="229"/>
      <c r="F23" s="229"/>
      <c r="G23" s="229"/>
    </row>
    <row r="24" spans="1:7" ht="15.5">
      <c r="A24" s="229"/>
      <c r="B24" s="229"/>
      <c r="C24" s="229"/>
      <c r="D24" s="229"/>
      <c r="E24" s="229"/>
      <c r="F24" s="229"/>
      <c r="G24" s="229"/>
    </row>
    <row r="25" spans="1:7" ht="15.5">
      <c r="A25" s="229"/>
      <c r="B25" s="229"/>
      <c r="C25" s="229"/>
      <c r="D25" s="229"/>
      <c r="E25" s="229"/>
      <c r="F25" s="229"/>
      <c r="G25" s="229"/>
    </row>
    <row r="26" spans="1:7" ht="15.5" hidden="1">
      <c r="A26" s="230"/>
      <c r="B26" s="230"/>
      <c r="C26" s="230"/>
      <c r="D26" s="230"/>
      <c r="E26" s="230"/>
      <c r="F26" s="230"/>
      <c r="G26" s="230"/>
    </row>
  </sheetData>
  <sheetProtection password="B6DD" sheet="1" objects="1" scenarios="1"/>
  <mergeCells count="9">
    <mergeCell ref="B4:E4"/>
    <mergeCell ref="B17:G17"/>
    <mergeCell ref="B12:G12"/>
    <mergeCell ref="B13:G13"/>
    <mergeCell ref="B16:G16"/>
    <mergeCell ref="B14:G14"/>
    <mergeCell ref="B15:G15"/>
    <mergeCell ref="B7:G7"/>
    <mergeCell ref="B6:G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89958E"/>
  </sheetPr>
  <dimension ref="A1:L32"/>
  <sheetViews>
    <sheetView showGridLines="0" zoomScale="75" zoomScaleNormal="75" workbookViewId="0">
      <selection activeCell="C2" sqref="C2"/>
    </sheetView>
  </sheetViews>
  <sheetFormatPr defaultColWidth="9.1796875" defaultRowHeight="14.5"/>
  <cols>
    <col min="1" max="1" width="36.81640625" customWidth="1"/>
    <col min="2" max="2" width="5.81640625" customWidth="1"/>
    <col min="3" max="3" width="5.1796875" customWidth="1"/>
    <col min="4" max="4" width="27" customWidth="1"/>
    <col min="5" max="5" width="15.54296875" customWidth="1"/>
    <col min="6" max="7" width="11.1796875" customWidth="1"/>
    <col min="8" max="8" width="14.1796875" customWidth="1"/>
    <col min="9" max="10" width="12.81640625" customWidth="1"/>
    <col min="11" max="13" width="13.1796875" customWidth="1"/>
    <col min="14" max="16" width="12" customWidth="1"/>
    <col min="17" max="20" width="14.1796875" customWidth="1"/>
    <col min="22" max="22" width="12.81640625" customWidth="1"/>
    <col min="23" max="23" width="11.81640625" customWidth="1"/>
    <col min="24" max="24" width="11.1796875" customWidth="1"/>
    <col min="25" max="25" width="13.1796875" customWidth="1"/>
    <col min="26" max="26" width="9.81640625" bestFit="1" customWidth="1"/>
    <col min="28" max="28" width="12.54296875" customWidth="1"/>
    <col min="29" max="29" width="13.1796875" customWidth="1"/>
    <col min="30" max="30" width="12.453125" customWidth="1"/>
    <col min="31" max="31" width="13.453125" customWidth="1"/>
    <col min="32" max="33" width="14.81640625" customWidth="1"/>
    <col min="34" max="34" width="12.81640625" customWidth="1"/>
    <col min="35" max="35" width="12.1796875" customWidth="1"/>
    <col min="36" max="36" width="12.81640625" customWidth="1"/>
    <col min="37" max="37" width="14.1796875" customWidth="1"/>
  </cols>
  <sheetData>
    <row r="1" spans="1:12">
      <c r="A1" s="2"/>
      <c r="B1" s="39"/>
      <c r="C1" s="39"/>
      <c r="D1" s="39"/>
      <c r="E1" s="79"/>
      <c r="F1" s="63"/>
      <c r="G1" s="63"/>
      <c r="H1" s="63"/>
      <c r="I1" s="63"/>
      <c r="J1" s="63"/>
      <c r="K1" s="63"/>
    </row>
    <row r="2" spans="1:12">
      <c r="A2" s="2"/>
      <c r="B2" s="39"/>
      <c r="C2" s="231" t="s">
        <v>236</v>
      </c>
      <c r="D2" s="231"/>
      <c r="E2" s="231"/>
      <c r="F2" s="231"/>
      <c r="G2" s="231"/>
      <c r="H2" s="231"/>
      <c r="I2" s="231"/>
      <c r="J2" s="231"/>
      <c r="K2" s="231"/>
    </row>
    <row r="3" spans="1:12" ht="15" thickBot="1">
      <c r="A3" s="2"/>
      <c r="B3" s="39"/>
      <c r="C3" s="341"/>
      <c r="D3" s="259"/>
      <c r="E3" s="259"/>
      <c r="F3" s="259"/>
      <c r="G3" s="259"/>
      <c r="H3" s="259"/>
      <c r="I3" s="259"/>
      <c r="J3" s="259"/>
      <c r="K3" s="343"/>
      <c r="L3" s="39"/>
    </row>
    <row r="4" spans="1:12" ht="15" hidden="1" thickBot="1">
      <c r="A4" s="1"/>
      <c r="B4" s="39"/>
      <c r="C4" s="344"/>
      <c r="D4" s="39"/>
      <c r="E4" s="79"/>
      <c r="F4" s="63"/>
      <c r="G4" s="63"/>
      <c r="H4" s="63"/>
      <c r="K4" s="366"/>
      <c r="L4" s="63"/>
    </row>
    <row r="5" spans="1:12" ht="22.5" customHeight="1" thickBot="1">
      <c r="A5" s="191"/>
      <c r="B5" s="39"/>
      <c r="C5" s="344"/>
      <c r="D5" s="81" t="s">
        <v>160</v>
      </c>
      <c r="E5" s="82" t="str">
        <f>IF(D8&gt;5%,"Error is too high","Error is OK")</f>
        <v>Error is too high</v>
      </c>
      <c r="F5" s="423"/>
      <c r="G5" s="423"/>
      <c r="H5" s="80"/>
      <c r="J5" s="440"/>
      <c r="K5" s="366"/>
      <c r="L5" s="63"/>
    </row>
    <row r="6" spans="1:12" ht="15" customHeight="1">
      <c r="A6" s="191"/>
      <c r="B6" s="61"/>
      <c r="C6" s="367"/>
      <c r="D6" s="61"/>
      <c r="E6" s="61"/>
      <c r="F6" s="64"/>
      <c r="G6" s="64"/>
      <c r="H6" s="64"/>
      <c r="K6" s="368"/>
      <c r="L6" s="64"/>
    </row>
    <row r="7" spans="1:12" ht="54.75" customHeight="1">
      <c r="A7" s="191"/>
      <c r="B7" s="39"/>
      <c r="C7" s="344"/>
      <c r="D7" s="371" t="s">
        <v>103</v>
      </c>
      <c r="E7" s="372" t="s">
        <v>76</v>
      </c>
      <c r="F7" s="372" t="s">
        <v>203</v>
      </c>
      <c r="G7" s="458" t="s">
        <v>77</v>
      </c>
      <c r="H7" s="372" t="s">
        <v>204</v>
      </c>
      <c r="K7" s="345"/>
      <c r="L7" s="39"/>
    </row>
    <row r="8" spans="1:12" ht="31.5" customHeight="1">
      <c r="A8" s="2"/>
      <c r="B8" s="39"/>
      <c r="C8" s="344"/>
      <c r="D8" s="459" t="str">
        <f>IF(TotalElec&gt;0,PEEnergywoGP,"N/A")</f>
        <v>N/A</v>
      </c>
      <c r="E8" s="459">
        <f>TotalElec</f>
        <v>0</v>
      </c>
      <c r="F8" s="459">
        <f ca="1">ElecError</f>
        <v>0</v>
      </c>
      <c r="G8" s="459">
        <f>TotalGas</f>
        <v>0</v>
      </c>
      <c r="H8" s="459">
        <f ca="1">GasError</f>
        <v>0</v>
      </c>
      <c r="K8" s="345"/>
      <c r="L8" s="39"/>
    </row>
    <row r="9" spans="1:12">
      <c r="A9" s="2"/>
      <c r="B9" s="39"/>
      <c r="C9" s="344"/>
      <c r="D9" s="39"/>
      <c r="E9" s="79"/>
      <c r="F9" s="63"/>
      <c r="G9" s="63"/>
      <c r="H9" s="63"/>
      <c r="I9" s="522" t="str">
        <f>IF(D8&gt;5%,"Please check these areas for errors:","")</f>
        <v>Please check these areas for errors:</v>
      </c>
      <c r="J9" s="522"/>
      <c r="K9" s="523"/>
      <c r="L9" s="63"/>
    </row>
    <row r="10" spans="1:12">
      <c r="A10" s="2"/>
      <c r="B10" s="39"/>
      <c r="C10" s="344"/>
      <c r="D10" s="39"/>
      <c r="E10" s="79"/>
      <c r="F10" s="63"/>
      <c r="G10" s="63"/>
      <c r="H10" s="63"/>
      <c r="I10" s="522" t="e">
        <f>IF(AND($D$8&gt;5%,'E+G Calcs'!S$5),'E+G Calcs'!S$2,"")</f>
        <v>#DIV/0!</v>
      </c>
      <c r="J10" s="522"/>
      <c r="K10" s="523"/>
      <c r="L10" s="63"/>
    </row>
    <row r="11" spans="1:12">
      <c r="A11" s="2"/>
      <c r="B11" s="39"/>
      <c r="C11" s="344"/>
      <c r="D11" s="39"/>
      <c r="E11" s="79"/>
      <c r="F11" s="63"/>
      <c r="G11" s="63"/>
      <c r="H11" s="63"/>
      <c r="I11" s="522" t="e">
        <f ca="1">IF(AND($D$8&gt;5%,'E+G Calcs'!T$5),'E+G Calcs'!T$2,"")</f>
        <v>#DIV/0!</v>
      </c>
      <c r="J11" s="522"/>
      <c r="K11" s="523"/>
      <c r="L11" s="63"/>
    </row>
    <row r="12" spans="1:12">
      <c r="A12" s="2"/>
      <c r="B12" s="39"/>
      <c r="C12" s="344"/>
      <c r="D12" s="39"/>
      <c r="E12" s="79"/>
      <c r="F12" s="63"/>
      <c r="G12" s="63"/>
      <c r="H12" s="63"/>
      <c r="I12" s="522" t="e">
        <f>IF(AND($D$8&gt;5%,'E+G Calcs'!U$5),'E+G Calcs'!U$2,"")</f>
        <v>#DIV/0!</v>
      </c>
      <c r="J12" s="522"/>
      <c r="K12" s="523"/>
      <c r="L12" s="63"/>
    </row>
    <row r="13" spans="1:12" ht="15" thickBot="1">
      <c r="A13" s="2"/>
      <c r="B13" s="39"/>
      <c r="C13" s="344"/>
      <c r="D13" s="39"/>
      <c r="E13" s="79"/>
      <c r="F13" s="63"/>
      <c r="G13" s="63"/>
      <c r="H13" s="63"/>
      <c r="I13" s="522" t="e">
        <f>IF(AND($D$8&gt;5%,'E+G Calcs'!V$5),'E+G Calcs'!V$2,"")</f>
        <v>#DIV/0!</v>
      </c>
      <c r="J13" s="522"/>
      <c r="K13" s="523"/>
      <c r="L13" s="63"/>
    </row>
    <row r="14" spans="1:12" ht="22.5" customHeight="1" thickBot="1">
      <c r="A14" s="2"/>
      <c r="B14" s="39"/>
      <c r="C14" s="344"/>
      <c r="D14" s="81" t="s">
        <v>159</v>
      </c>
      <c r="E14" s="82" t="str">
        <f>IF(D17&gt;5%,"Error is too high","Error is OK")</f>
        <v>Error is too high</v>
      </c>
      <c r="F14" s="83"/>
      <c r="G14" s="423"/>
      <c r="H14" s="80"/>
      <c r="J14" s="440"/>
      <c r="K14" s="366"/>
      <c r="L14" s="63"/>
    </row>
    <row r="15" spans="1:12" ht="22.5" customHeight="1">
      <c r="A15" s="2"/>
      <c r="B15" s="39"/>
      <c r="C15" s="344"/>
      <c r="D15" s="39"/>
      <c r="E15" s="79"/>
      <c r="F15" s="63"/>
      <c r="G15" s="63"/>
      <c r="H15" s="63"/>
      <c r="K15" s="366"/>
      <c r="L15" s="63"/>
    </row>
    <row r="16" spans="1:12" ht="57" customHeight="1">
      <c r="A16" s="2"/>
      <c r="B16" s="39"/>
      <c r="C16" s="344"/>
      <c r="D16" s="371" t="s">
        <v>161</v>
      </c>
      <c r="E16" s="371" t="s">
        <v>205</v>
      </c>
      <c r="F16" s="371" t="s">
        <v>206</v>
      </c>
      <c r="G16" s="63"/>
      <c r="H16" s="444"/>
      <c r="I16" s="522" t="str">
        <f>IF(D17&gt;5%,"Please check these areas for errors:","")</f>
        <v>Please check these areas for errors:</v>
      </c>
      <c r="J16" s="522"/>
      <c r="K16" s="523"/>
      <c r="L16" s="39"/>
    </row>
    <row r="17" spans="1:12" ht="22.5" customHeight="1">
      <c r="A17" s="384"/>
      <c r="B17" s="39"/>
      <c r="C17" s="344"/>
      <c r="D17" s="459" t="str">
        <f>IF(TOTALWater&gt;0,PEWater,"N/A")</f>
        <v>N/A</v>
      </c>
      <c r="E17" s="459">
        <f>TOTALWater</f>
        <v>0</v>
      </c>
      <c r="F17" s="459" t="str">
        <f ca="1">WaterError</f>
        <v>N/A</v>
      </c>
      <c r="G17" s="63"/>
      <c r="H17" s="63"/>
      <c r="I17" s="522" t="e">
        <f>IF(AND($D$17&gt;5%,'W Calcs '!P6&gt;0),'W Calcs '!P3,"")</f>
        <v>#DIV/0!</v>
      </c>
      <c r="J17" s="522"/>
      <c r="K17" s="523"/>
      <c r="L17" s="39"/>
    </row>
    <row r="18" spans="1:12" ht="14.5" customHeight="1">
      <c r="A18" s="384"/>
      <c r="B18" s="39"/>
      <c r="C18" s="344"/>
      <c r="D18" s="441"/>
      <c r="E18" s="442"/>
      <c r="F18" s="443"/>
      <c r="G18" s="63"/>
      <c r="H18" s="63"/>
      <c r="I18" s="522" t="e">
        <f ca="1">IF(AND($D$17&gt;5%,'W Calcs '!Q6&gt;0),'W Calcs '!Q3,"")</f>
        <v>#DIV/0!</v>
      </c>
      <c r="J18" s="522"/>
      <c r="K18" s="523"/>
      <c r="L18" s="39"/>
    </row>
    <row r="19" spans="1:12" ht="14.5" customHeight="1">
      <c r="A19" s="384"/>
      <c r="B19" s="39"/>
      <c r="C19" s="344"/>
      <c r="D19" s="441"/>
      <c r="E19" s="442"/>
      <c r="F19" s="443"/>
      <c r="G19" s="63"/>
      <c r="H19" s="63"/>
      <c r="I19" s="522" t="e">
        <f>IF(AND($D$17&gt;5%,'W Calcs '!R6&gt;0),'W Calcs '!R3,"")</f>
        <v>#DIV/0!</v>
      </c>
      <c r="J19" s="522"/>
      <c r="K19" s="523"/>
      <c r="L19" s="39"/>
    </row>
    <row r="20" spans="1:12">
      <c r="A20" s="384"/>
      <c r="B20" s="39"/>
      <c r="C20" s="346"/>
      <c r="D20" s="268"/>
      <c r="E20" s="369"/>
      <c r="F20" s="370"/>
      <c r="G20" s="370" t="s">
        <v>149</v>
      </c>
      <c r="H20" s="370"/>
      <c r="I20" s="520" t="e">
        <f>IF(AND($D$17&gt;5%,'W Calcs '!S6&gt;0),'W Calcs '!S3,"")</f>
        <v>#DIV/0!</v>
      </c>
      <c r="J20" s="520"/>
      <c r="K20" s="521"/>
      <c r="L20" s="63"/>
    </row>
    <row r="21" spans="1:12">
      <c r="B21" s="39"/>
      <c r="C21" s="39"/>
      <c r="D21" s="39"/>
      <c r="E21" s="79"/>
      <c r="F21" s="63"/>
      <c r="G21" s="63"/>
      <c r="H21" s="63"/>
      <c r="I21" s="63"/>
      <c r="J21" s="63"/>
      <c r="K21" s="63"/>
    </row>
    <row r="22" spans="1:12">
      <c r="B22" s="39"/>
      <c r="C22" s="39"/>
      <c r="D22" s="39"/>
      <c r="E22" s="79"/>
      <c r="F22" s="63"/>
      <c r="G22" s="63"/>
      <c r="H22" s="63"/>
      <c r="I22" s="63"/>
      <c r="J22" s="63"/>
      <c r="K22" s="63"/>
    </row>
    <row r="23" spans="1:12">
      <c r="B23" s="39"/>
      <c r="C23" s="39"/>
      <c r="D23" s="39"/>
      <c r="E23" s="79"/>
      <c r="F23" s="63"/>
      <c r="G23" s="63"/>
      <c r="H23" s="63"/>
      <c r="I23" s="63"/>
      <c r="J23" s="63"/>
      <c r="K23" s="63"/>
    </row>
    <row r="24" spans="1:12">
      <c r="B24" s="39"/>
      <c r="C24" s="39"/>
      <c r="D24" s="39"/>
      <c r="E24" s="79"/>
      <c r="F24" s="63"/>
      <c r="G24" s="63"/>
      <c r="H24" s="63"/>
      <c r="I24" s="63"/>
      <c r="J24" s="63"/>
      <c r="K24" s="63"/>
    </row>
    <row r="25" spans="1:12">
      <c r="A25" s="191"/>
      <c r="B25" s="39"/>
      <c r="C25" s="39"/>
      <c r="D25" s="39"/>
      <c r="E25" s="79"/>
      <c r="F25" s="63"/>
      <c r="G25" s="63"/>
      <c r="H25" s="63"/>
      <c r="I25" s="63"/>
      <c r="J25" s="63"/>
      <c r="K25" s="63"/>
    </row>
    <row r="26" spans="1:12">
      <c r="A26" s="191"/>
      <c r="B26" s="39"/>
      <c r="C26" s="39"/>
      <c r="D26" s="39"/>
      <c r="E26" s="79"/>
      <c r="F26" s="63"/>
      <c r="G26" s="63"/>
      <c r="H26" s="63"/>
      <c r="I26" s="63"/>
      <c r="J26" s="63"/>
      <c r="K26" s="63"/>
    </row>
    <row r="27" spans="1:12">
      <c r="A27" s="191"/>
      <c r="B27" s="39"/>
      <c r="C27" s="39"/>
      <c r="D27" s="39"/>
      <c r="E27" s="79"/>
      <c r="F27" s="63"/>
      <c r="G27" s="63"/>
      <c r="H27" s="63"/>
      <c r="I27" s="63"/>
      <c r="J27" s="63"/>
      <c r="K27" s="63"/>
    </row>
    <row r="28" spans="1:12">
      <c r="A28" s="191"/>
      <c r="B28" s="39"/>
      <c r="C28" s="39"/>
      <c r="D28" s="39"/>
      <c r="E28" s="79"/>
      <c r="F28" s="63"/>
      <c r="G28" s="63"/>
      <c r="H28" s="63"/>
      <c r="I28" s="63"/>
      <c r="J28" s="63"/>
      <c r="K28" s="63"/>
    </row>
    <row r="29" spans="1:12">
      <c r="A29" s="2"/>
      <c r="B29" s="39"/>
      <c r="C29" s="39"/>
      <c r="D29" s="39"/>
      <c r="E29" s="79"/>
      <c r="F29" s="63"/>
      <c r="G29" s="63"/>
      <c r="H29" s="63"/>
      <c r="I29" s="63"/>
      <c r="J29" s="63"/>
      <c r="K29" s="63"/>
    </row>
    <row r="30" spans="1:12">
      <c r="A30" s="2"/>
      <c r="B30" s="39"/>
      <c r="C30" s="39"/>
      <c r="D30" s="39"/>
      <c r="E30" s="79"/>
      <c r="F30" s="63"/>
      <c r="G30" s="63"/>
      <c r="H30" s="63"/>
      <c r="I30" s="63"/>
      <c r="J30" s="63"/>
      <c r="K30" s="63"/>
    </row>
    <row r="31" spans="1:12">
      <c r="A31" s="2"/>
      <c r="B31" s="39"/>
      <c r="C31" s="39"/>
      <c r="D31" s="39"/>
      <c r="E31" s="79"/>
      <c r="F31" s="63"/>
      <c r="G31" s="63"/>
      <c r="H31" s="63"/>
      <c r="I31" s="63"/>
      <c r="J31" s="63"/>
      <c r="K31" s="63"/>
    </row>
    <row r="32" spans="1:12">
      <c r="A32" s="2"/>
      <c r="B32" s="39"/>
      <c r="C32" s="39"/>
      <c r="D32" s="39"/>
      <c r="E32" s="79"/>
      <c r="F32" s="63"/>
      <c r="G32" s="63"/>
      <c r="H32" s="63"/>
      <c r="I32" s="63"/>
      <c r="J32" s="63"/>
      <c r="K32" s="63"/>
    </row>
  </sheetData>
  <sheetProtection password="B6DD" sheet="1" selectLockedCells="1"/>
  <mergeCells count="10">
    <mergeCell ref="I9:K9"/>
    <mergeCell ref="I10:K10"/>
    <mergeCell ref="I11:K11"/>
    <mergeCell ref="I12:K12"/>
    <mergeCell ref="I13:K13"/>
    <mergeCell ref="I20:K20"/>
    <mergeCell ref="I16:K16"/>
    <mergeCell ref="I17:K17"/>
    <mergeCell ref="I18:K18"/>
    <mergeCell ref="I19:K19"/>
  </mergeCells>
  <conditionalFormatting sqref="I8:K20">
    <cfRule type="containsErrors" dxfId="0" priority="1">
      <formula>ISERROR(I8)</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rgb="FF89958E"/>
  </sheetPr>
  <dimension ref="A1:M22"/>
  <sheetViews>
    <sheetView showGridLines="0" zoomScale="75" zoomScaleNormal="75" workbookViewId="0">
      <selection activeCell="D17" sqref="D17"/>
    </sheetView>
  </sheetViews>
  <sheetFormatPr defaultColWidth="9.1796875" defaultRowHeight="14.5"/>
  <cols>
    <col min="1" max="1" width="36.81640625" customWidth="1"/>
    <col min="2" max="2" width="5.1796875" customWidth="1"/>
    <col min="3" max="3" width="35" customWidth="1"/>
    <col min="4" max="4" width="38.54296875" customWidth="1"/>
    <col min="5" max="5" width="6.453125" customWidth="1"/>
    <col min="6" max="6" width="13.1796875" customWidth="1"/>
    <col min="7" max="7" width="16.453125" hidden="1" customWidth="1"/>
    <col min="8" max="10" width="13.1796875" hidden="1" customWidth="1"/>
    <col min="11" max="11" width="18.1796875" hidden="1" customWidth="1"/>
    <col min="12" max="12" width="20.26953125" hidden="1" customWidth="1"/>
    <col min="13" max="13" width="14.81640625" hidden="1" customWidth="1"/>
    <col min="14" max="14" width="14.81640625" customWidth="1"/>
    <col min="15" max="15" width="12.81640625" customWidth="1"/>
    <col min="16" max="16" width="12.1796875" customWidth="1"/>
    <col min="17" max="17" width="12.81640625" customWidth="1"/>
    <col min="18" max="18" width="14.1796875" customWidth="1"/>
  </cols>
  <sheetData>
    <row r="1" spans="1:13">
      <c r="B1" s="39"/>
      <c r="C1" s="194"/>
      <c r="D1" s="194"/>
      <c r="E1" s="105"/>
      <c r="F1" s="62"/>
      <c r="G1" s="107"/>
      <c r="H1" s="41"/>
      <c r="I1" s="41"/>
      <c r="J1" s="41"/>
      <c r="K1" s="41"/>
      <c r="L1" s="41"/>
      <c r="M1" s="41"/>
    </row>
    <row r="2" spans="1:13" ht="38.25" customHeight="1">
      <c r="A2" s="2"/>
      <c r="B2" s="524" t="s">
        <v>258</v>
      </c>
      <c r="C2" s="524"/>
      <c r="D2" s="524"/>
      <c r="E2" s="524"/>
      <c r="F2" s="63"/>
      <c r="G2" s="106"/>
      <c r="H2" s="39"/>
      <c r="I2" s="39"/>
      <c r="J2" s="39"/>
      <c r="K2" s="39"/>
      <c r="L2" s="39"/>
      <c r="M2" s="39"/>
    </row>
    <row r="3" spans="1:13">
      <c r="A3" s="2"/>
      <c r="B3" s="341"/>
      <c r="C3" s="376"/>
      <c r="D3" s="376"/>
      <c r="E3" s="377"/>
      <c r="F3" s="63"/>
      <c r="G3" s="106"/>
      <c r="H3" s="39"/>
      <c r="I3" s="39"/>
      <c r="J3" s="39"/>
      <c r="K3" s="39"/>
      <c r="L3" s="39"/>
      <c r="M3" s="39"/>
    </row>
    <row r="4" spans="1:13">
      <c r="A4" s="2"/>
      <c r="B4" s="344"/>
      <c r="C4" s="271" t="s">
        <v>122</v>
      </c>
      <c r="D4" s="23">
        <f>IF(RatingID="eg AB####", "Not yet entered, see Rating Period tab", RatingID)</f>
        <v>0</v>
      </c>
      <c r="E4" s="378"/>
      <c r="F4" s="63"/>
      <c r="G4" s="106"/>
      <c r="H4" s="39"/>
      <c r="I4" s="39"/>
      <c r="J4" s="39"/>
      <c r="K4" s="39"/>
      <c r="L4" s="39"/>
      <c r="M4" s="39"/>
    </row>
    <row r="5" spans="1:13" ht="15" customHeight="1">
      <c r="A5" s="191"/>
      <c r="B5" s="344"/>
      <c r="C5" s="208"/>
      <c r="D5" s="208"/>
      <c r="E5" s="378"/>
      <c r="F5" s="63"/>
      <c r="G5" s="154" t="s">
        <v>164</v>
      </c>
      <c r="H5" s="39"/>
      <c r="I5" s="39"/>
      <c r="J5" s="39"/>
      <c r="K5" s="39"/>
      <c r="L5" s="39"/>
      <c r="M5" s="39"/>
    </row>
    <row r="6" spans="1:13" ht="33.65" customHeight="1">
      <c r="A6" s="191"/>
      <c r="B6" s="367"/>
      <c r="C6" s="527"/>
      <c r="D6" s="528"/>
      <c r="E6" s="345"/>
      <c r="F6" s="63"/>
      <c r="G6" s="39"/>
      <c r="H6" s="61"/>
      <c r="I6" s="61"/>
      <c r="J6" s="61"/>
      <c r="K6" s="39"/>
      <c r="L6" s="39"/>
      <c r="M6" s="61"/>
    </row>
    <row r="7" spans="1:13" ht="32.15" customHeight="1">
      <c r="A7" s="191"/>
      <c r="B7" s="344"/>
      <c r="C7" s="374" t="s">
        <v>76</v>
      </c>
      <c r="D7" s="133">
        <f>TotalElec</f>
        <v>0</v>
      </c>
      <c r="E7" s="345"/>
      <c r="F7" s="63"/>
      <c r="G7" s="44"/>
      <c r="H7" s="193"/>
      <c r="I7" s="193"/>
      <c r="J7" s="39"/>
      <c r="K7" s="192"/>
      <c r="L7" s="192"/>
      <c r="M7" s="39"/>
    </row>
    <row r="8" spans="1:13" ht="32.15" customHeight="1">
      <c r="A8" s="191"/>
      <c r="B8" s="344"/>
      <c r="C8" s="375" t="s">
        <v>263</v>
      </c>
      <c r="D8" s="414">
        <f>GPpercentage</f>
        <v>0</v>
      </c>
      <c r="E8" s="345"/>
      <c r="F8" s="63"/>
      <c r="G8" s="39"/>
      <c r="H8" s="39"/>
      <c r="I8" s="39"/>
      <c r="J8" s="39"/>
      <c r="K8" s="39"/>
      <c r="L8" s="39"/>
      <c r="M8" s="39"/>
    </row>
    <row r="9" spans="1:13" ht="32.15" customHeight="1" thickBot="1">
      <c r="A9" s="191"/>
      <c r="B9" s="344"/>
      <c r="C9" s="374" t="s">
        <v>77</v>
      </c>
      <c r="D9" s="133">
        <f>TotalGas</f>
        <v>0</v>
      </c>
      <c r="E9" s="345"/>
      <c r="F9" s="63"/>
      <c r="G9" s="106"/>
      <c r="H9" s="39"/>
      <c r="I9" s="39"/>
      <c r="J9" s="39"/>
      <c r="K9" s="39"/>
      <c r="L9" s="39"/>
      <c r="M9" s="39"/>
    </row>
    <row r="10" spans="1:13" ht="32.15" customHeight="1" thickBot="1">
      <c r="A10" s="191"/>
      <c r="B10" s="344"/>
      <c r="C10" s="374" t="s">
        <v>78</v>
      </c>
      <c r="D10" s="133">
        <f>TotalDiesel</f>
        <v>0</v>
      </c>
      <c r="E10" s="345"/>
      <c r="F10" s="63"/>
      <c r="G10" s="171" t="s">
        <v>158</v>
      </c>
      <c r="H10" s="407" t="s">
        <v>71</v>
      </c>
      <c r="I10" s="408" t="s">
        <v>71</v>
      </c>
      <c r="J10" s="39"/>
      <c r="K10" s="39"/>
      <c r="L10" s="39"/>
      <c r="M10" s="39"/>
    </row>
    <row r="11" spans="1:13" ht="30.75" customHeight="1">
      <c r="A11" s="191"/>
      <c r="B11" s="344"/>
      <c r="C11" s="271" t="s">
        <v>257</v>
      </c>
      <c r="D11" s="26">
        <f>TOTALWater</f>
        <v>0</v>
      </c>
      <c r="E11" s="345"/>
      <c r="F11" s="63"/>
      <c r="G11" s="39"/>
      <c r="H11" s="39"/>
      <c r="I11" s="39"/>
      <c r="J11" s="39"/>
      <c r="K11" s="39"/>
      <c r="L11" s="39"/>
      <c r="M11" s="39"/>
    </row>
    <row r="12" spans="1:13" ht="37" customHeight="1">
      <c r="A12" s="4"/>
      <c r="B12" s="344"/>
      <c r="C12" s="373" t="s">
        <v>264</v>
      </c>
      <c r="D12" s="414">
        <f>RWtage</f>
        <v>0</v>
      </c>
      <c r="E12" s="378"/>
      <c r="F12" s="63"/>
      <c r="G12" s="106"/>
      <c r="H12" s="39"/>
      <c r="I12" s="39"/>
      <c r="J12" s="39"/>
      <c r="K12" s="39"/>
      <c r="L12" s="39"/>
      <c r="M12" s="39"/>
    </row>
    <row r="13" spans="1:13" ht="16.5" customHeight="1">
      <c r="A13" s="191"/>
      <c r="B13" s="346"/>
      <c r="C13" s="525"/>
      <c r="D13" s="525"/>
      <c r="E13" s="526"/>
      <c r="F13" s="63"/>
      <c r="G13" s="106"/>
      <c r="H13" s="39"/>
      <c r="I13" s="39"/>
      <c r="J13" s="39"/>
      <c r="K13" s="39"/>
      <c r="L13" s="39"/>
      <c r="M13" s="39"/>
    </row>
    <row r="14" spans="1:13" ht="16.5" customHeight="1">
      <c r="A14" s="191"/>
      <c r="B14" s="39"/>
      <c r="C14" s="190"/>
      <c r="D14" s="190"/>
      <c r="E14" s="106"/>
      <c r="F14" s="63"/>
      <c r="G14" s="170"/>
      <c r="H14" s="39"/>
      <c r="I14" s="39"/>
      <c r="J14" s="39"/>
      <c r="K14" s="39"/>
      <c r="L14" s="39"/>
      <c r="M14" s="39"/>
    </row>
    <row r="15" spans="1:13" ht="16.5" customHeight="1">
      <c r="A15" s="191"/>
      <c r="B15" s="39"/>
      <c r="C15" s="190"/>
      <c r="D15" s="190"/>
      <c r="E15" s="106"/>
      <c r="F15" s="63"/>
      <c r="G15" s="170"/>
      <c r="H15" s="39"/>
      <c r="I15" s="39"/>
      <c r="J15" s="39"/>
      <c r="K15" s="39"/>
      <c r="L15" s="39"/>
      <c r="M15" s="39"/>
    </row>
    <row r="16" spans="1:13" ht="14.5" customHeight="1">
      <c r="A16" s="191"/>
      <c r="B16" s="191"/>
      <c r="C16" s="190"/>
      <c r="D16" s="190"/>
      <c r="E16" s="106"/>
      <c r="F16" s="63"/>
      <c r="G16" s="170"/>
      <c r="H16" s="39"/>
      <c r="I16" s="39"/>
      <c r="J16" s="39"/>
      <c r="K16" s="39"/>
      <c r="L16" s="39"/>
      <c r="M16" s="39"/>
    </row>
    <row r="17" ht="16.5" customHeight="1"/>
    <row r="18" ht="16.5" customHeight="1"/>
    <row r="19" ht="16.5" customHeight="1"/>
    <row r="20" ht="16.5" customHeight="1"/>
    <row r="22" ht="15" customHeight="1"/>
  </sheetData>
  <sheetProtection password="B6DD" sheet="1" selectLockedCells="1"/>
  <mergeCells count="3">
    <mergeCell ref="B2:E2"/>
    <mergeCell ref="C13:E13"/>
    <mergeCell ref="C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298"/>
  </sheetPr>
  <dimension ref="A2:L36"/>
  <sheetViews>
    <sheetView showGridLines="0" zoomScale="75" zoomScaleNormal="75" workbookViewId="0">
      <selection activeCell="E35" sqref="E35"/>
    </sheetView>
  </sheetViews>
  <sheetFormatPr defaultColWidth="9.1796875" defaultRowHeight="14.5"/>
  <cols>
    <col min="1" max="1" width="36.81640625" customWidth="1"/>
    <col min="2" max="2" width="6" customWidth="1"/>
    <col min="4" max="4" width="47" customWidth="1"/>
    <col min="5" max="5" width="35.7265625" customWidth="1"/>
    <col min="6" max="6" width="6.453125" customWidth="1"/>
    <col min="7" max="7" width="40.54296875" customWidth="1"/>
    <col min="8" max="8" width="33.54296875" customWidth="1"/>
    <col min="9" max="9" width="9.36328125" customWidth="1"/>
    <col min="11" max="11" width="0" hidden="1" customWidth="1"/>
    <col min="16" max="16" width="11" customWidth="1"/>
  </cols>
  <sheetData>
    <row r="2" spans="1:12" ht="25">
      <c r="C2" s="483" t="str">
        <f xml:space="preserve"> IF(COUNTIF(G6:G54,"Check")=0,"DATA OK","INCOMPLETE DATA")</f>
        <v>INCOMPLETE DATA</v>
      </c>
      <c r="D2" s="483"/>
      <c r="E2" s="483"/>
      <c r="F2" s="483"/>
      <c r="G2" s="483"/>
      <c r="H2" s="483"/>
      <c r="I2" s="483"/>
    </row>
    <row r="3" spans="1:12" ht="15" customHeight="1">
      <c r="A3" s="2"/>
      <c r="B3" s="1"/>
      <c r="C3" s="157"/>
      <c r="D3" s="157"/>
      <c r="E3" s="152"/>
      <c r="F3" s="157"/>
      <c r="G3" s="412"/>
      <c r="H3" s="412"/>
      <c r="I3" s="157"/>
      <c r="J3" s="382"/>
      <c r="K3" s="382"/>
      <c r="L3" s="382"/>
    </row>
    <row r="4" spans="1:12">
      <c r="A4" s="2"/>
      <c r="B4" s="1"/>
      <c r="C4" s="231" t="s">
        <v>246</v>
      </c>
      <c r="D4" s="232"/>
      <c r="E4" s="247"/>
      <c r="F4" s="231"/>
      <c r="G4" s="248"/>
      <c r="H4" s="248"/>
      <c r="I4" s="231"/>
      <c r="J4" s="382"/>
      <c r="K4" s="382"/>
      <c r="L4" s="382"/>
    </row>
    <row r="5" spans="1:12" ht="21.65" customHeight="1" thickBot="1">
      <c r="A5" s="1"/>
      <c r="B5" s="1"/>
      <c r="C5" s="233"/>
      <c r="D5" s="234"/>
      <c r="E5" s="249"/>
      <c r="F5" s="244"/>
      <c r="G5" s="250"/>
      <c r="H5" s="250"/>
      <c r="I5" s="251"/>
      <c r="J5" s="382"/>
      <c r="K5" s="382"/>
      <c r="L5" s="382"/>
    </row>
    <row r="6" spans="1:12" ht="15" thickBot="1">
      <c r="A6" s="191"/>
      <c r="B6" s="1"/>
      <c r="C6" s="252"/>
      <c r="D6" s="206" t="s">
        <v>226</v>
      </c>
      <c r="E6" s="445"/>
      <c r="F6" s="254"/>
      <c r="G6" s="418" t="str">
        <f>IF(OR(E6="",E6="eg. AB####"),"Check", "")</f>
        <v>Check</v>
      </c>
      <c r="H6" s="418"/>
      <c r="I6" s="236"/>
      <c r="J6" s="382"/>
      <c r="K6" s="382"/>
      <c r="L6" s="382"/>
    </row>
    <row r="7" spans="1:12">
      <c r="A7" s="191"/>
      <c r="B7" s="1"/>
      <c r="C7" s="255"/>
      <c r="D7" s="239"/>
      <c r="E7" s="256"/>
      <c r="F7" s="243"/>
      <c r="G7" s="253"/>
      <c r="H7" s="253"/>
      <c r="I7" s="237"/>
      <c r="J7" s="382"/>
      <c r="K7" s="382"/>
      <c r="L7" s="382"/>
    </row>
    <row r="8" spans="1:12">
      <c r="A8" s="191"/>
      <c r="B8" s="1"/>
      <c r="C8" s="231" t="s">
        <v>247</v>
      </c>
      <c r="D8" s="232"/>
      <c r="E8" s="247"/>
      <c r="F8" s="231"/>
      <c r="G8" s="248"/>
      <c r="H8" s="248"/>
      <c r="I8" s="231"/>
      <c r="J8" s="382"/>
      <c r="K8" s="383"/>
      <c r="L8" s="382"/>
    </row>
    <row r="9" spans="1:12" ht="15" thickBot="1">
      <c r="A9" s="2"/>
      <c r="B9" s="1"/>
      <c r="C9" s="257"/>
      <c r="D9" s="258"/>
      <c r="E9" s="259"/>
      <c r="F9" s="260"/>
      <c r="G9" s="261"/>
      <c r="H9" s="261"/>
      <c r="I9" s="262"/>
      <c r="J9" s="382"/>
      <c r="K9" s="382"/>
      <c r="L9" s="382"/>
    </row>
    <row r="10" spans="1:12" ht="15" thickBot="1">
      <c r="A10" s="2"/>
      <c r="B10" s="1"/>
      <c r="C10" s="263"/>
      <c r="D10" s="206" t="s">
        <v>245</v>
      </c>
      <c r="E10" s="160"/>
      <c r="F10" s="51"/>
      <c r="G10" s="418" t="str">
        <f>IF(RatingPdStart="","Check","")</f>
        <v>Check</v>
      </c>
      <c r="H10" s="418"/>
      <c r="I10" s="241"/>
      <c r="J10" s="382"/>
      <c r="K10" s="382"/>
      <c r="L10" s="382"/>
    </row>
    <row r="11" spans="1:12" ht="15" thickBot="1">
      <c r="A11" s="2"/>
      <c r="B11" s="1"/>
      <c r="C11" s="263"/>
      <c r="D11" s="206" t="s">
        <v>0</v>
      </c>
      <c r="E11" s="11" t="str">
        <f>IF(RatingPdStart="","",DATE(YEAR(E10)+1,MONTH(E10),DAY(E10)-1))</f>
        <v/>
      </c>
      <c r="F11" s="51"/>
      <c r="G11" s="4"/>
      <c r="H11" s="4"/>
      <c r="I11" s="241"/>
      <c r="J11" s="382"/>
      <c r="K11" s="382"/>
      <c r="L11" s="382"/>
    </row>
    <row r="12" spans="1:12" ht="46.5" customHeight="1" thickBot="1">
      <c r="A12" s="2"/>
      <c r="B12" s="1"/>
      <c r="C12" s="263"/>
      <c r="D12" s="206" t="s">
        <v>162</v>
      </c>
      <c r="E12" s="11" t="str">
        <f>IF(RatingPdStart="","",E11+120)</f>
        <v/>
      </c>
      <c r="F12" s="52"/>
      <c r="G12" s="264"/>
      <c r="H12" s="264"/>
      <c r="I12" s="241"/>
      <c r="J12" s="382"/>
      <c r="K12" s="383" t="e">
        <f>IF(#REF!="&lt;Select&gt;","Check","")</f>
        <v>#REF!</v>
      </c>
      <c r="L12" s="382"/>
    </row>
    <row r="13" spans="1:12" ht="15" thickBot="1">
      <c r="A13" s="2"/>
      <c r="B13" s="1"/>
      <c r="C13" s="263"/>
      <c r="D13" s="206" t="s">
        <v>73</v>
      </c>
      <c r="E13" s="65">
        <f>IF(RatingPdStart="",0,E11-E10+1)</f>
        <v>0</v>
      </c>
      <c r="F13" s="4"/>
      <c r="G13" s="264"/>
      <c r="H13" s="264"/>
      <c r="I13" s="241"/>
      <c r="J13" s="382"/>
      <c r="K13" s="383" t="e">
        <f>IF(#REF!="&lt;Select&gt;","Check","")</f>
        <v>#REF!</v>
      </c>
      <c r="L13" s="382"/>
    </row>
    <row r="14" spans="1:12">
      <c r="A14" s="2"/>
      <c r="B14" s="1"/>
      <c r="C14" s="265"/>
      <c r="D14" s="269"/>
      <c r="E14" s="268"/>
      <c r="F14" s="269"/>
      <c r="G14" s="270"/>
      <c r="H14" s="270"/>
      <c r="I14" s="267"/>
      <c r="J14" s="382"/>
      <c r="K14" s="382"/>
      <c r="L14" s="382"/>
    </row>
    <row r="15" spans="1:12">
      <c r="A15" s="384"/>
      <c r="B15" s="385"/>
      <c r="C15" s="231" t="s">
        <v>250</v>
      </c>
      <c r="D15" s="232"/>
      <c r="E15" s="232"/>
      <c r="F15" s="232"/>
      <c r="G15" s="232"/>
      <c r="H15" s="232"/>
      <c r="I15" s="232"/>
      <c r="J15" s="382"/>
      <c r="K15" s="382"/>
      <c r="L15" s="382"/>
    </row>
    <row r="16" spans="1:12" ht="15" thickBot="1">
      <c r="A16" s="384"/>
      <c r="B16" s="385"/>
      <c r="C16" s="246"/>
      <c r="D16" s="234"/>
      <c r="E16" s="234"/>
      <c r="F16" s="234"/>
      <c r="G16" s="234"/>
      <c r="H16" s="234"/>
      <c r="I16" s="240"/>
      <c r="J16" s="382"/>
      <c r="K16" s="382"/>
      <c r="L16" s="382"/>
    </row>
    <row r="17" spans="3:9" ht="29">
      <c r="C17" s="235"/>
      <c r="D17" s="3" t="s">
        <v>255</v>
      </c>
      <c r="E17" s="474"/>
      <c r="F17" s="475"/>
      <c r="G17" s="476"/>
      <c r="H17" s="424"/>
      <c r="I17" s="241"/>
    </row>
    <row r="18" spans="3:9">
      <c r="C18" s="235"/>
      <c r="D18" s="3"/>
      <c r="E18" s="477"/>
      <c r="F18" s="478"/>
      <c r="G18" s="479"/>
      <c r="H18" s="424"/>
      <c r="I18" s="241"/>
    </row>
    <row r="19" spans="3:9" ht="15" thickBot="1">
      <c r="C19" s="235"/>
      <c r="D19" s="3"/>
      <c r="E19" s="480"/>
      <c r="F19" s="481"/>
      <c r="G19" s="482"/>
      <c r="H19" s="424"/>
      <c r="I19" s="241"/>
    </row>
    <row r="20" spans="3:9">
      <c r="C20" s="238"/>
      <c r="D20" s="245"/>
      <c r="E20" s="239"/>
      <c r="F20" s="239"/>
      <c r="G20" s="239"/>
      <c r="H20" s="239"/>
      <c r="I20" s="242"/>
    </row>
    <row r="22" spans="3:9">
      <c r="C22" s="231" t="s">
        <v>276</v>
      </c>
      <c r="D22" s="232"/>
      <c r="E22" s="247"/>
      <c r="F22" s="231"/>
      <c r="G22" s="248"/>
      <c r="H22" s="248"/>
      <c r="I22" s="231"/>
    </row>
    <row r="23" spans="3:9" ht="14.5" customHeight="1">
      <c r="C23" s="471" t="s">
        <v>277</v>
      </c>
      <c r="D23" s="472"/>
      <c r="E23" s="472"/>
      <c r="F23" s="472"/>
      <c r="G23" s="472"/>
      <c r="H23" s="472"/>
      <c r="I23" s="473"/>
    </row>
    <row r="24" spans="3:9" ht="15" thickBot="1">
      <c r="C24" s="446"/>
      <c r="D24" s="381"/>
      <c r="E24" s="381"/>
      <c r="F24" s="447"/>
      <c r="G24" s="447"/>
      <c r="H24" s="447"/>
      <c r="I24" s="457"/>
    </row>
    <row r="25" spans="3:9" ht="44" thickBot="1">
      <c r="C25" s="455"/>
      <c r="D25" s="456" t="s">
        <v>278</v>
      </c>
      <c r="E25" s="8" t="s">
        <v>57</v>
      </c>
      <c r="F25" s="447"/>
      <c r="G25" s="449" t="s">
        <v>279</v>
      </c>
      <c r="H25" s="450"/>
      <c r="I25" s="457"/>
    </row>
    <row r="26" spans="3:9" ht="15" thickBot="1">
      <c r="C26" s="469"/>
      <c r="D26" s="470"/>
      <c r="E26" s="470"/>
      <c r="F26" s="447"/>
      <c r="G26" s="447"/>
      <c r="H26" s="447"/>
      <c r="I26" s="448"/>
    </row>
    <row r="27" spans="3:9" ht="44" thickBot="1">
      <c r="C27" s="455"/>
      <c r="D27" s="456" t="s">
        <v>282</v>
      </c>
      <c r="E27" s="450" t="s">
        <v>40</v>
      </c>
      <c r="F27" s="447"/>
      <c r="G27" s="447"/>
      <c r="H27" s="447"/>
      <c r="I27" s="457"/>
    </row>
    <row r="28" spans="3:9" ht="15" thickBot="1">
      <c r="C28" s="446"/>
      <c r="D28" s="381"/>
      <c r="E28" s="381"/>
      <c r="F28" s="447"/>
      <c r="G28" s="447"/>
      <c r="H28" s="447"/>
      <c r="I28" s="448"/>
    </row>
    <row r="29" spans="3:9" ht="15" thickBot="1">
      <c r="C29" s="455"/>
      <c r="D29" s="456" t="s">
        <v>286</v>
      </c>
      <c r="E29" s="8" t="s">
        <v>57</v>
      </c>
      <c r="F29" s="447"/>
      <c r="G29" s="447"/>
      <c r="H29" s="447"/>
      <c r="I29" s="448"/>
    </row>
    <row r="30" spans="3:9" ht="15" thickBot="1">
      <c r="C30" s="469"/>
      <c r="D30" s="470"/>
      <c r="E30" s="470"/>
      <c r="F30" s="447"/>
      <c r="G30" s="447"/>
      <c r="H30" s="447"/>
      <c r="I30" s="448"/>
    </row>
    <row r="31" spans="3:9" ht="29.5" thickBot="1">
      <c r="C31" s="455"/>
      <c r="D31" s="456" t="s">
        <v>287</v>
      </c>
      <c r="E31" s="8" t="s">
        <v>57</v>
      </c>
      <c r="F31" s="447"/>
      <c r="G31" s="449" t="s">
        <v>288</v>
      </c>
      <c r="H31" s="450"/>
      <c r="I31" s="448"/>
    </row>
    <row r="32" spans="3:9" ht="15" thickBot="1">
      <c r="C32" s="469"/>
      <c r="D32" s="470"/>
      <c r="E32" s="470"/>
      <c r="F32" s="447"/>
      <c r="G32" s="447"/>
      <c r="H32" s="447"/>
      <c r="I32" s="448"/>
    </row>
    <row r="33" spans="3:9" ht="29.5" thickBot="1">
      <c r="C33" s="455"/>
      <c r="D33" s="456" t="s">
        <v>289</v>
      </c>
      <c r="E33" s="8" t="s">
        <v>57</v>
      </c>
      <c r="F33" s="447"/>
      <c r="G33" s="447"/>
      <c r="H33" s="447"/>
      <c r="I33" s="448"/>
    </row>
    <row r="34" spans="3:9" ht="15" thickBot="1">
      <c r="C34" s="469"/>
      <c r="D34" s="470"/>
      <c r="E34" s="470"/>
      <c r="F34" s="447"/>
      <c r="G34" s="447"/>
      <c r="H34" s="447"/>
      <c r="I34" s="448"/>
    </row>
    <row r="35" spans="3:9" ht="29.5" thickBot="1">
      <c r="C35" s="455"/>
      <c r="D35" s="456" t="s">
        <v>280</v>
      </c>
      <c r="E35" s="8" t="s">
        <v>57</v>
      </c>
      <c r="F35" s="447"/>
      <c r="G35" s="449" t="s">
        <v>281</v>
      </c>
      <c r="H35" s="10" t="s">
        <v>57</v>
      </c>
      <c r="I35" s="457"/>
    </row>
    <row r="36" spans="3:9">
      <c r="C36" s="451"/>
      <c r="D36" s="452"/>
      <c r="E36" s="452"/>
      <c r="F36" s="453"/>
      <c r="G36" s="453"/>
      <c r="H36" s="453"/>
      <c r="I36" s="454"/>
    </row>
  </sheetData>
  <sheetProtection password="B6DD" sheet="1" selectLockedCells="1"/>
  <dataConsolidate/>
  <mergeCells count="7">
    <mergeCell ref="C26:E26"/>
    <mergeCell ref="C23:I23"/>
    <mergeCell ref="E17:G19"/>
    <mergeCell ref="C2:I2"/>
    <mergeCell ref="C32:E32"/>
    <mergeCell ref="C30:E30"/>
    <mergeCell ref="C34:E34"/>
  </mergeCells>
  <conditionalFormatting sqref="C3:I3">
    <cfRule type="expression" dxfId="108" priority="20">
      <formula>C3="DATA OK"</formula>
    </cfRule>
  </conditionalFormatting>
  <conditionalFormatting sqref="C2:I2">
    <cfRule type="expression" dxfId="107" priority="1">
      <formula>C2="DATA OK"</formula>
    </cfRule>
  </conditionalFormatting>
  <dataValidations count="8">
    <dataValidation type="date" allowBlank="1" showInputMessage="1" showErrorMessage="1" errorTitle="Incorrect Entry" error="Please enter a date in DD/MM/YY format" sqref="E10" xr:uid="{00000000-0002-0000-0100-000000000000}">
      <formula1>1</formula1>
      <formula2>109575</formula2>
    </dataValidation>
    <dataValidation type="list" allowBlank="1" showInputMessage="1" showErrorMessage="1" sqref="E15" xr:uid="{00000000-0002-0000-0100-000001000000}">
      <formula1>"&lt;Select&gt;, Strata Scheme, Building Management Committee, Community Association, Community Title, Other"</formula1>
    </dataValidation>
    <dataValidation type="whole" allowBlank="1" showInputMessage="1" showErrorMessage="1" errorTitle="Incorrect Entry" error="Please Enter a Whole Number" sqref="F16:I16" xr:uid="{00000000-0002-0000-0100-000002000000}">
      <formula1>0</formula1>
      <formula2>200</formula2>
    </dataValidation>
    <dataValidation type="list" allowBlank="1" showInputMessage="1" showErrorMessage="1" sqref="E35 E29" xr:uid="{609FF1AF-A4A4-4434-8163-FEFE510657ED}">
      <formula1>"&lt;Select&gt;,Y, N"</formula1>
    </dataValidation>
    <dataValidation type="list" allowBlank="1" showInputMessage="1" showErrorMessage="1" sqref="E25" xr:uid="{00183AE3-BF93-4084-8C63-2A98E7C519F1}">
      <formula1>"&lt;Select&gt;,Y, N, Unsure"</formula1>
    </dataValidation>
    <dataValidation type="list" allowBlank="1" showInputMessage="1" showErrorMessage="1" sqref="H27 H35" xr:uid="{8A3EF207-EAAC-4222-8664-7561CEE74532}">
      <formula1>"&lt;Select&gt;,Y - Energy and Water, Only energy separately sub-metered, Only water separately sub-metered, N - Energy &amp; Water"</formula1>
    </dataValidation>
    <dataValidation type="list" allowBlank="1" showInputMessage="1" showErrorMessage="1" sqref="E31" xr:uid="{24E17504-D4CF-4CE6-9D1E-5B913F993589}">
      <formula1>"Chiller only, Chiller and Boiler, Boiler only, Variable Refrigerant Volume (VRV) or Variable Refrigerant Flow (VRF), Mixed servicing, Other"</formula1>
    </dataValidation>
    <dataValidation type="list" allowBlank="1" showInputMessage="1" showErrorMessage="1" sqref="E33" xr:uid="{CF277A83-7072-43CA-9C38-25F6635F8500}">
      <formula1>"&lt;Select&gt;, Common areas only, Commercial lots only, Common areas and Commercial lots, No"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ED960A"/>
  </sheetPr>
  <dimension ref="A2:AU171"/>
  <sheetViews>
    <sheetView showGridLines="0" topLeftCell="A112" zoomScale="70" zoomScaleNormal="70" workbookViewId="0">
      <selection activeCell="K30" sqref="K30"/>
    </sheetView>
  </sheetViews>
  <sheetFormatPr defaultColWidth="9.1796875" defaultRowHeight="14.5"/>
  <cols>
    <col min="1" max="1" width="36.81640625" customWidth="1"/>
    <col min="2" max="2" width="5.81640625" customWidth="1"/>
    <col min="3" max="3" width="6.81640625" customWidth="1"/>
    <col min="4" max="4" width="14.81640625" customWidth="1"/>
    <col min="5" max="5" width="14.54296875" customWidth="1"/>
    <col min="6" max="6" width="21.81640625" customWidth="1"/>
    <col min="7" max="7" width="18.1796875" customWidth="1"/>
    <col min="8" max="8" width="22" customWidth="1"/>
    <col min="9" max="9" width="28.54296875" customWidth="1"/>
    <col min="10" max="10" width="16.81640625" customWidth="1"/>
    <col min="11" max="11" width="20.1796875" customWidth="1"/>
    <col min="12" max="12" width="16.81640625" customWidth="1"/>
    <col min="13" max="13" width="15.453125" customWidth="1"/>
    <col min="14" max="14" width="19.26953125" customWidth="1"/>
    <col min="15" max="15" width="14" hidden="1" customWidth="1"/>
    <col min="16" max="16" width="23.453125" customWidth="1"/>
    <col min="17" max="17" width="28.54296875" customWidth="1"/>
    <col min="18" max="18" width="17.90625" customWidth="1"/>
    <col min="19" max="19" width="20.1796875" customWidth="1"/>
    <col min="20" max="20" width="19.453125" customWidth="1"/>
    <col min="21" max="21" width="14.453125" customWidth="1"/>
    <col min="22" max="22" width="13.81640625" customWidth="1"/>
    <col min="23" max="23" width="18" customWidth="1"/>
    <col min="24" max="24" width="19.81640625" customWidth="1"/>
    <col min="25" max="25" width="13" customWidth="1"/>
    <col min="26" max="26" width="25.7265625" customWidth="1"/>
    <col min="27" max="27" width="19.1796875" customWidth="1"/>
    <col min="28" max="28" width="18.1796875" customWidth="1"/>
    <col min="29" max="29" width="24" customWidth="1"/>
    <col min="30" max="30" width="21.81640625" customWidth="1"/>
    <col min="31" max="31" width="32" customWidth="1"/>
    <col min="32" max="32" width="7.81640625" customWidth="1"/>
    <col min="33" max="33" width="24.81640625" hidden="1" customWidth="1"/>
    <col min="34" max="34" width="19.1796875" hidden="1" customWidth="1"/>
    <col min="35" max="35" width="15.7265625" hidden="1" customWidth="1"/>
    <col min="36" max="36" width="15.1796875" hidden="1" customWidth="1"/>
    <col min="37" max="37" width="24.81640625" hidden="1" customWidth="1"/>
    <col min="38" max="38" width="26.453125" hidden="1" customWidth="1"/>
    <col min="39" max="39" width="7.453125" hidden="1" customWidth="1"/>
    <col min="40" max="40" width="8.26953125" hidden="1" customWidth="1"/>
    <col min="41" max="42" width="9.1796875" hidden="1" customWidth="1"/>
    <col min="43" max="43" width="11.1796875" hidden="1" customWidth="1"/>
    <col min="44" max="44" width="7.54296875" hidden="1" customWidth="1"/>
    <col min="45" max="46" width="9.1796875" hidden="1" customWidth="1"/>
    <col min="47" max="47" width="22.81640625" hidden="1" customWidth="1"/>
    <col min="48" max="48" width="9.1796875" customWidth="1"/>
  </cols>
  <sheetData>
    <row r="2" spans="1:17" ht="26">
      <c r="A2" s="2"/>
      <c r="D2" s="202"/>
      <c r="E2" s="202"/>
      <c r="F2" s="202"/>
      <c r="G2" s="202"/>
      <c r="H2" s="202"/>
      <c r="I2" s="202" t="str">
        <f ca="1" xml:space="preserve"> IF((COUNTIF((N2:N171),"Check")+COUNTIF(R60:R79,"Check"))=0,"DATA OK","INCOMPLETE DATA")</f>
        <v>INCOMPLETE DATA</v>
      </c>
      <c r="J2" s="202"/>
      <c r="K2" s="202"/>
      <c r="L2" s="202"/>
    </row>
    <row r="3" spans="1:17" ht="26">
      <c r="A3" s="2"/>
      <c r="B3" s="3"/>
      <c r="C3" s="166"/>
      <c r="D3" s="166"/>
      <c r="F3" s="166"/>
      <c r="G3" s="166"/>
      <c r="H3" s="166"/>
      <c r="I3" s="417" t="str">
        <f>IF(COUNTIF(N164:N169,"check")=0,"","Please complete Additional Questions at bottom of sheet")</f>
        <v>Please complete Additional Questions at bottom of sheet</v>
      </c>
      <c r="J3" s="166"/>
      <c r="K3" s="166"/>
      <c r="L3" s="166"/>
    </row>
    <row r="4" spans="1:17">
      <c r="A4" s="2"/>
      <c r="B4" s="3"/>
      <c r="C4" s="3"/>
      <c r="D4" s="3"/>
      <c r="E4" s="3"/>
      <c r="F4" s="3"/>
      <c r="G4" s="3"/>
      <c r="H4" s="91"/>
      <c r="I4" s="3"/>
      <c r="J4" s="3"/>
      <c r="K4" s="3"/>
      <c r="L4" s="3"/>
    </row>
    <row r="5" spans="1:17">
      <c r="A5" s="1"/>
      <c r="B5" s="12"/>
      <c r="C5" s="231" t="s">
        <v>248</v>
      </c>
      <c r="D5" s="272"/>
      <c r="E5" s="272"/>
      <c r="F5" s="272"/>
      <c r="G5" s="272"/>
      <c r="H5" s="273"/>
      <c r="I5" s="272"/>
      <c r="J5" s="272"/>
      <c r="K5" s="272"/>
      <c r="L5" s="272"/>
      <c r="M5" s="231"/>
      <c r="N5" s="231"/>
      <c r="Q5" s="410"/>
    </row>
    <row r="6" spans="1:17" ht="15" hidden="1" customHeight="1">
      <c r="A6" s="191"/>
      <c r="B6" s="12"/>
      <c r="C6" s="274"/>
      <c r="D6" s="275"/>
      <c r="E6" s="275"/>
      <c r="F6" s="275"/>
      <c r="G6" s="275"/>
      <c r="H6" s="276"/>
      <c r="I6" s="275"/>
      <c r="J6" s="275"/>
      <c r="K6" s="275"/>
      <c r="L6" s="275"/>
      <c r="M6" s="392"/>
      <c r="N6" s="12"/>
      <c r="Q6" s="410"/>
    </row>
    <row r="7" spans="1:17" ht="15" thickBot="1">
      <c r="A7" s="191"/>
      <c r="B7" s="12"/>
      <c r="C7" s="277"/>
      <c r="D7" s="159"/>
      <c r="E7" s="159"/>
      <c r="F7" s="159"/>
      <c r="G7" s="159"/>
      <c r="H7" s="278"/>
      <c r="I7" s="159"/>
      <c r="J7" s="159"/>
      <c r="K7" s="159"/>
      <c r="L7" s="159"/>
      <c r="M7" s="159"/>
      <c r="N7" s="425"/>
      <c r="Q7" s="410"/>
    </row>
    <row r="8" spans="1:17" ht="26.25" customHeight="1" thickBot="1">
      <c r="A8" s="191"/>
      <c r="B8" s="12"/>
      <c r="C8" s="277"/>
      <c r="D8" s="486" t="s">
        <v>5</v>
      </c>
      <c r="E8" s="486"/>
      <c r="F8" s="67"/>
      <c r="G8" s="159"/>
      <c r="H8" s="278"/>
      <c r="I8" s="159"/>
      <c r="J8" s="159"/>
      <c r="K8" s="159"/>
      <c r="L8" s="159"/>
      <c r="M8" s="159"/>
      <c r="N8" s="426"/>
      <c r="Q8" s="410"/>
    </row>
    <row r="9" spans="1:17" ht="30" customHeight="1" thickBot="1">
      <c r="A9" s="191"/>
      <c r="B9" s="12"/>
      <c r="C9" s="277"/>
      <c r="D9" s="487" t="s">
        <v>6</v>
      </c>
      <c r="E9" s="487"/>
      <c r="F9" s="68" t="str">
        <f>IF(F8="","",IF(ABS(F8-RatingPdStart)&gt;60,"Rating Period outside of Billing Period",DATE(YEAR(F8)+1,MONTH(F8),DAY(F8)-1)))</f>
        <v/>
      </c>
      <c r="G9" s="159"/>
      <c r="H9" s="278"/>
      <c r="I9" s="159"/>
      <c r="J9" s="159"/>
      <c r="K9" s="159"/>
      <c r="L9" s="159"/>
      <c r="M9" s="159"/>
      <c r="N9" s="427" t="str">
        <f>IF(F9="Rating Period outside of Billing Period", "Check", "")</f>
        <v/>
      </c>
      <c r="Q9" s="410"/>
    </row>
    <row r="10" spans="1:17">
      <c r="A10" s="191"/>
      <c r="B10" s="12"/>
      <c r="C10" s="277"/>
      <c r="D10" s="159"/>
      <c r="E10" s="159"/>
      <c r="F10" s="159"/>
      <c r="G10" s="159"/>
      <c r="H10" s="278"/>
      <c r="I10" s="159"/>
      <c r="J10" s="159"/>
      <c r="K10" s="159"/>
      <c r="L10" s="159"/>
      <c r="M10" s="159"/>
      <c r="N10" s="426"/>
      <c r="Q10" s="410"/>
    </row>
    <row r="11" spans="1:17" ht="15" thickBot="1">
      <c r="A11" s="191"/>
      <c r="B11" s="168"/>
      <c r="C11" s="280"/>
      <c r="D11" s="486"/>
      <c r="E11" s="486"/>
      <c r="F11" s="143"/>
      <c r="G11" s="388"/>
      <c r="H11" s="89"/>
      <c r="I11" s="388"/>
      <c r="J11" s="388"/>
      <c r="K11" s="388"/>
      <c r="L11" s="388"/>
      <c r="M11" s="388"/>
      <c r="N11" s="426"/>
      <c r="Q11" s="410"/>
    </row>
    <row r="12" spans="1:17" ht="29.25" customHeight="1" thickBot="1">
      <c r="A12" s="191"/>
      <c r="B12" s="168"/>
      <c r="C12" s="280"/>
      <c r="D12" s="486" t="s">
        <v>1</v>
      </c>
      <c r="E12" s="486"/>
      <c r="F12" s="10"/>
      <c r="G12" s="388"/>
      <c r="H12" s="155" t="s">
        <v>155</v>
      </c>
      <c r="I12" s="388"/>
      <c r="J12" s="388"/>
      <c r="K12" s="388"/>
      <c r="L12" s="388"/>
      <c r="M12" s="388"/>
      <c r="N12" s="427" t="str">
        <f>IF(F12="","Check","")</f>
        <v>Check</v>
      </c>
      <c r="Q12" s="410"/>
    </row>
    <row r="13" spans="1:17" ht="29.25" customHeight="1" thickBot="1">
      <c r="A13" s="191"/>
      <c r="B13" s="168"/>
      <c r="C13" s="280"/>
      <c r="D13" s="486" t="s">
        <v>2</v>
      </c>
      <c r="E13" s="486"/>
      <c r="F13" s="10"/>
      <c r="G13" s="388"/>
      <c r="H13" s="89"/>
      <c r="I13" s="388"/>
      <c r="J13" s="388"/>
      <c r="K13" s="388"/>
      <c r="L13" s="388"/>
      <c r="M13" s="388"/>
      <c r="N13" s="427" t="str">
        <f t="shared" ref="N13:N15" si="0">IF(F13="","Check","")</f>
        <v>Check</v>
      </c>
      <c r="Q13" s="410"/>
    </row>
    <row r="14" spans="1:17" ht="29.25" customHeight="1" thickBot="1">
      <c r="A14" s="191"/>
      <c r="B14" s="168"/>
      <c r="C14" s="280"/>
      <c r="D14" s="486" t="s">
        <v>3</v>
      </c>
      <c r="E14" s="486"/>
      <c r="F14" s="10"/>
      <c r="G14" s="388"/>
      <c r="H14" s="89"/>
      <c r="I14" s="388"/>
      <c r="J14" s="388"/>
      <c r="K14" s="388"/>
      <c r="L14" s="388"/>
      <c r="M14" s="388"/>
      <c r="N14" s="427" t="str">
        <f t="shared" si="0"/>
        <v>Check</v>
      </c>
      <c r="Q14" s="410"/>
    </row>
    <row r="15" spans="1:17" ht="30.75" customHeight="1" thickBot="1">
      <c r="A15" s="191"/>
      <c r="B15" s="168"/>
      <c r="C15" s="280"/>
      <c r="D15" s="486" t="s">
        <v>4</v>
      </c>
      <c r="E15" s="486"/>
      <c r="F15" s="10"/>
      <c r="G15" s="388"/>
      <c r="H15" s="89"/>
      <c r="I15" s="388"/>
      <c r="J15" s="388"/>
      <c r="K15" s="388"/>
      <c r="L15" s="84">
        <f>IF(F9="Rating Period outside of billing period",1,0)</f>
        <v>0</v>
      </c>
      <c r="M15" s="84"/>
      <c r="N15" s="427" t="str">
        <f t="shared" si="0"/>
        <v>Check</v>
      </c>
      <c r="Q15" s="410"/>
    </row>
    <row r="16" spans="1:17">
      <c r="A16" s="191"/>
      <c r="B16" s="168"/>
      <c r="C16" s="280"/>
      <c r="D16" s="388"/>
      <c r="E16" s="388"/>
      <c r="F16" s="388"/>
      <c r="G16" s="388"/>
      <c r="H16" s="89"/>
      <c r="I16" s="388"/>
      <c r="J16" s="388"/>
      <c r="K16" s="388"/>
      <c r="L16" s="388"/>
      <c r="M16" s="388"/>
      <c r="N16" s="426"/>
      <c r="Q16" s="410"/>
    </row>
    <row r="17" spans="1:42">
      <c r="A17" s="191"/>
      <c r="B17" s="168"/>
      <c r="C17" s="280"/>
      <c r="D17" s="388"/>
      <c r="E17" s="388"/>
      <c r="F17" s="85" t="str">
        <f>IF(COUNTIF(F19:F37,"Yes - estimated using interpolation")&gt;0,"Yes",IF(COUNTIF(K60:K79,"Interpolation")&gt;0,"Yes",IF(COUNTIF(K60:K79,"Adjacent meter readings and interpolation")&gt;0,"Yes","No")))</f>
        <v>No</v>
      </c>
      <c r="G17" s="388"/>
      <c r="H17" s="89"/>
      <c r="I17" s="388"/>
      <c r="J17" s="388"/>
      <c r="K17" s="388"/>
      <c r="L17" s="388"/>
      <c r="M17" s="388"/>
      <c r="N17" s="426"/>
      <c r="Q17" s="410"/>
    </row>
    <row r="18" spans="1:42" ht="113.25" customHeight="1">
      <c r="A18" s="191"/>
      <c r="B18" s="3"/>
      <c r="C18" s="280"/>
      <c r="D18" s="389" t="s">
        <v>58</v>
      </c>
      <c r="E18" s="389" t="s">
        <v>59</v>
      </c>
      <c r="F18" s="494" t="s">
        <v>69</v>
      </c>
      <c r="G18" s="494"/>
      <c r="H18" s="308" t="s">
        <v>9</v>
      </c>
      <c r="I18" s="389" t="s">
        <v>46</v>
      </c>
      <c r="J18" s="389" t="s">
        <v>10</v>
      </c>
      <c r="K18" s="389" t="s">
        <v>165</v>
      </c>
      <c r="L18" s="389" t="s">
        <v>12</v>
      </c>
      <c r="M18" s="388"/>
      <c r="N18" s="426"/>
      <c r="O18" s="309" t="s">
        <v>256</v>
      </c>
      <c r="Q18" s="410"/>
    </row>
    <row r="19" spans="1:42" ht="15.75" customHeight="1">
      <c r="A19" s="191"/>
      <c r="B19" s="3"/>
      <c r="C19" s="280"/>
      <c r="D19" s="22"/>
      <c r="E19" s="22"/>
      <c r="F19" s="488" t="s">
        <v>57</v>
      </c>
      <c r="G19" s="489"/>
      <c r="H19" s="90"/>
      <c r="I19" s="23" t="str">
        <f>IF($F$8="","",IF(D19="","",IF(E19-D19+1&lt;0,"Billing Dates are mixed up",E19-D19+1)))</f>
        <v/>
      </c>
      <c r="J19" s="23" t="str">
        <f>IF(OR(D19="",E19=""),"",IF(OR(D19&gt;$F$9,E19&lt;$F$8),0,IF(AND(D19=MEDIAN(D19,$F$8,$F$9),E19=MEDIAN(E19,$F$8,$F$9)),E19-D19+1,IF(AND(D19&lt;$F$8,E19&gt;$F$9),$F$9-$F$8+1,IF(D19&lt;$F$8,E19-$F$8+1,IF(E19&gt;$F$9,$F$9-D19+1))))))</f>
        <v/>
      </c>
      <c r="K19" s="114"/>
      <c r="L19" s="95">
        <f>IF(OR(D19="",E19="",H19="",H19=0,I19=0),0,H19/I19*J19)</f>
        <v>0</v>
      </c>
      <c r="M19" s="388"/>
      <c r="N19" s="427"/>
      <c r="O19" s="409">
        <f>IFERROR(L19/J19,0)</f>
        <v>0</v>
      </c>
      <c r="Q19" s="410"/>
    </row>
    <row r="20" spans="1:42" ht="15.75" customHeight="1">
      <c r="A20" s="191"/>
      <c r="B20" s="3"/>
      <c r="C20" s="280"/>
      <c r="D20" s="22"/>
      <c r="E20" s="22"/>
      <c r="F20" s="488" t="s">
        <v>57</v>
      </c>
      <c r="G20" s="489"/>
      <c r="H20" s="90"/>
      <c r="I20" s="23" t="str">
        <f t="shared" ref="I20:I36" si="1">IF($F$8="","",IF(D20="","",IF(E20-D20+1&lt;0,"Billing Dates are mixed up",E20-D20+1)))</f>
        <v/>
      </c>
      <c r="J20" s="23" t="str">
        <f t="shared" ref="J20:J36" si="2">IF(OR(D20="",E20=""),"",IF(OR(D20&gt;$F$9,E20&lt;$F$8),0,IF(AND(D20=MEDIAN(D20,$F$8,$F$9),E20=MEDIAN(E20,$F$8,$F$9)),E20-D20+1,IF(AND(D20&lt;$F$8,E20&gt;$F$9),$F$9-$F$8+1,IF(D20&lt;$F$8,E20-$F$8+1,IF(E20&gt;$F$9,$F$9-D20+1))))))</f>
        <v/>
      </c>
      <c r="K20" s="114"/>
      <c r="L20" s="95">
        <f t="shared" ref="L20:L36" si="3">IF(OR(D20="",E20="",H20="",H20=0,I20=0),0,H20/I20*J20)</f>
        <v>0</v>
      </c>
      <c r="M20" s="388"/>
      <c r="N20" s="427" t="str">
        <f>IF(OR((D20=""),(D20=E19+1)),"","Check")</f>
        <v/>
      </c>
      <c r="O20" s="409">
        <f t="shared" ref="O20:O36" si="4">IFERROR(L20/J20,0)</f>
        <v>0</v>
      </c>
      <c r="Q20" s="410"/>
    </row>
    <row r="21" spans="1:42" ht="15.75" customHeight="1">
      <c r="A21" s="191"/>
      <c r="B21" s="3"/>
      <c r="C21" s="280"/>
      <c r="D21" s="22"/>
      <c r="E21" s="22"/>
      <c r="F21" s="488" t="s">
        <v>57</v>
      </c>
      <c r="G21" s="489"/>
      <c r="H21" s="90"/>
      <c r="I21" s="23" t="str">
        <f t="shared" si="1"/>
        <v/>
      </c>
      <c r="J21" s="23" t="str">
        <f t="shared" si="2"/>
        <v/>
      </c>
      <c r="K21" s="114"/>
      <c r="L21" s="95">
        <f t="shared" si="3"/>
        <v>0</v>
      </c>
      <c r="M21" s="388"/>
      <c r="N21" s="427" t="str">
        <f t="shared" ref="N21:N36" si="5">IF(OR((D21=""),(D21=E20+1)),"","Check")</f>
        <v/>
      </c>
      <c r="O21" s="409">
        <f t="shared" si="4"/>
        <v>0</v>
      </c>
      <c r="Q21" s="410"/>
    </row>
    <row r="22" spans="1:42" ht="15.75" customHeight="1">
      <c r="A22" s="191"/>
      <c r="B22" s="3"/>
      <c r="C22" s="280"/>
      <c r="D22" s="22"/>
      <c r="E22" s="22"/>
      <c r="F22" s="488" t="s">
        <v>57</v>
      </c>
      <c r="G22" s="489"/>
      <c r="H22" s="90"/>
      <c r="I22" s="23" t="str">
        <f t="shared" si="1"/>
        <v/>
      </c>
      <c r="J22" s="23" t="str">
        <f t="shared" si="2"/>
        <v/>
      </c>
      <c r="K22" s="114"/>
      <c r="L22" s="95">
        <f t="shared" si="3"/>
        <v>0</v>
      </c>
      <c r="M22" s="388"/>
      <c r="N22" s="427" t="str">
        <f t="shared" si="5"/>
        <v/>
      </c>
      <c r="O22" s="409">
        <f t="shared" si="4"/>
        <v>0</v>
      </c>
      <c r="Q22" s="410"/>
    </row>
    <row r="23" spans="1:42" ht="15.75" customHeight="1">
      <c r="A23" s="191"/>
      <c r="B23" s="3"/>
      <c r="C23" s="280"/>
      <c r="D23" s="22"/>
      <c r="E23" s="22"/>
      <c r="F23" s="488" t="s">
        <v>57</v>
      </c>
      <c r="G23" s="489"/>
      <c r="H23" s="90"/>
      <c r="I23" s="23" t="str">
        <f t="shared" si="1"/>
        <v/>
      </c>
      <c r="J23" s="23" t="str">
        <f t="shared" si="2"/>
        <v/>
      </c>
      <c r="K23" s="114"/>
      <c r="L23" s="95">
        <f t="shared" si="3"/>
        <v>0</v>
      </c>
      <c r="M23" s="388"/>
      <c r="N23" s="427" t="str">
        <f t="shared" si="5"/>
        <v/>
      </c>
      <c r="O23" s="409">
        <f t="shared" si="4"/>
        <v>0</v>
      </c>
      <c r="Q23" s="410"/>
    </row>
    <row r="24" spans="1:42" ht="15.75" customHeight="1">
      <c r="A24" s="191"/>
      <c r="B24" s="3"/>
      <c r="C24" s="280"/>
      <c r="D24" s="22"/>
      <c r="E24" s="22"/>
      <c r="F24" s="488" t="s">
        <v>57</v>
      </c>
      <c r="G24" s="489"/>
      <c r="H24" s="90"/>
      <c r="I24" s="23" t="str">
        <f t="shared" si="1"/>
        <v/>
      </c>
      <c r="J24" s="23" t="str">
        <f t="shared" si="2"/>
        <v/>
      </c>
      <c r="K24" s="114"/>
      <c r="L24" s="95">
        <f t="shared" si="3"/>
        <v>0</v>
      </c>
      <c r="M24" s="388"/>
      <c r="N24" s="427" t="str">
        <f t="shared" si="5"/>
        <v/>
      </c>
      <c r="O24" s="409">
        <f t="shared" si="4"/>
        <v>0</v>
      </c>
      <c r="Q24" s="410"/>
    </row>
    <row r="25" spans="1:42" ht="15.75" customHeight="1">
      <c r="A25" s="2"/>
      <c r="B25" s="3"/>
      <c r="C25" s="280"/>
      <c r="D25" s="22"/>
      <c r="E25" s="22"/>
      <c r="F25" s="488" t="s">
        <v>57</v>
      </c>
      <c r="G25" s="489"/>
      <c r="H25" s="90"/>
      <c r="I25" s="23" t="str">
        <f t="shared" si="1"/>
        <v/>
      </c>
      <c r="J25" s="23" t="str">
        <f t="shared" si="2"/>
        <v/>
      </c>
      <c r="K25" s="114"/>
      <c r="L25" s="95">
        <f t="shared" si="3"/>
        <v>0</v>
      </c>
      <c r="M25" s="388"/>
      <c r="N25" s="427" t="str">
        <f t="shared" si="5"/>
        <v/>
      </c>
      <c r="O25" s="409">
        <f t="shared" si="4"/>
        <v>0</v>
      </c>
      <c r="Q25" s="410"/>
    </row>
    <row r="26" spans="1:42" ht="15.75" customHeight="1">
      <c r="A26" s="2"/>
      <c r="B26" s="3"/>
      <c r="C26" s="280"/>
      <c r="D26" s="22"/>
      <c r="E26" s="22"/>
      <c r="F26" s="488" t="s">
        <v>57</v>
      </c>
      <c r="G26" s="489"/>
      <c r="H26" s="90"/>
      <c r="I26" s="23" t="str">
        <f t="shared" si="1"/>
        <v/>
      </c>
      <c r="J26" s="23" t="str">
        <f t="shared" si="2"/>
        <v/>
      </c>
      <c r="K26" s="114"/>
      <c r="L26" s="95">
        <f t="shared" si="3"/>
        <v>0</v>
      </c>
      <c r="M26" s="388"/>
      <c r="N26" s="427" t="str">
        <f t="shared" si="5"/>
        <v/>
      </c>
      <c r="O26" s="409">
        <f t="shared" si="4"/>
        <v>0</v>
      </c>
      <c r="Q26" s="410"/>
    </row>
    <row r="27" spans="1:42" ht="15.75" customHeight="1">
      <c r="A27" s="2"/>
      <c r="B27" s="3"/>
      <c r="C27" s="280"/>
      <c r="D27" s="22"/>
      <c r="E27" s="22"/>
      <c r="F27" s="488" t="s">
        <v>57</v>
      </c>
      <c r="G27" s="489"/>
      <c r="H27" s="90"/>
      <c r="I27" s="23" t="str">
        <f t="shared" si="1"/>
        <v/>
      </c>
      <c r="J27" s="23" t="str">
        <f t="shared" si="2"/>
        <v/>
      </c>
      <c r="K27" s="114"/>
      <c r="L27" s="95">
        <f t="shared" si="3"/>
        <v>0</v>
      </c>
      <c r="M27" s="388"/>
      <c r="N27" s="427" t="str">
        <f t="shared" si="5"/>
        <v/>
      </c>
      <c r="O27" s="409">
        <f t="shared" si="4"/>
        <v>0</v>
      </c>
      <c r="Q27" s="410"/>
    </row>
    <row r="28" spans="1:42" ht="15.75" customHeight="1">
      <c r="A28" s="2"/>
      <c r="B28" s="3"/>
      <c r="C28" s="280"/>
      <c r="D28" s="22"/>
      <c r="E28" s="22"/>
      <c r="F28" s="488" t="s">
        <v>57</v>
      </c>
      <c r="G28" s="489"/>
      <c r="H28" s="90"/>
      <c r="I28" s="23" t="str">
        <f t="shared" si="1"/>
        <v/>
      </c>
      <c r="J28" s="23" t="str">
        <f t="shared" si="2"/>
        <v/>
      </c>
      <c r="K28" s="114"/>
      <c r="L28" s="95">
        <f t="shared" si="3"/>
        <v>0</v>
      </c>
      <c r="M28" s="388"/>
      <c r="N28" s="427" t="str">
        <f t="shared" si="5"/>
        <v/>
      </c>
      <c r="O28" s="409">
        <f t="shared" si="4"/>
        <v>0</v>
      </c>
      <c r="Q28" s="410"/>
      <c r="AP28" t="s">
        <v>83</v>
      </c>
    </row>
    <row r="29" spans="1:42" ht="15.75" customHeight="1">
      <c r="A29" s="2"/>
      <c r="B29" s="3"/>
      <c r="C29" s="280"/>
      <c r="D29" s="22"/>
      <c r="E29" s="22"/>
      <c r="F29" s="488" t="s">
        <v>57</v>
      </c>
      <c r="G29" s="489"/>
      <c r="H29" s="90"/>
      <c r="I29" s="23" t="str">
        <f t="shared" si="1"/>
        <v/>
      </c>
      <c r="J29" s="23" t="str">
        <f t="shared" si="2"/>
        <v/>
      </c>
      <c r="K29" s="114"/>
      <c r="L29" s="95">
        <f t="shared" si="3"/>
        <v>0</v>
      </c>
      <c r="M29" s="388"/>
      <c r="N29" s="427" t="str">
        <f t="shared" si="5"/>
        <v/>
      </c>
      <c r="O29" s="409">
        <f t="shared" si="4"/>
        <v>0</v>
      </c>
      <c r="Q29" s="410"/>
      <c r="AP29" t="str">
        <f t="shared" ref="AP29:AP39" si="6">IFERROR(L19/J19,"")</f>
        <v/>
      </c>
    </row>
    <row r="30" spans="1:42" ht="15.75" customHeight="1">
      <c r="A30" s="2"/>
      <c r="B30" s="3"/>
      <c r="C30" s="280"/>
      <c r="D30" s="22"/>
      <c r="E30" s="22"/>
      <c r="F30" s="488" t="s">
        <v>57</v>
      </c>
      <c r="G30" s="489"/>
      <c r="H30" s="90"/>
      <c r="I30" s="23" t="str">
        <f t="shared" si="1"/>
        <v/>
      </c>
      <c r="J30" s="23" t="str">
        <f t="shared" si="2"/>
        <v/>
      </c>
      <c r="K30" s="114"/>
      <c r="L30" s="95">
        <f t="shared" si="3"/>
        <v>0</v>
      </c>
      <c r="M30" s="388"/>
      <c r="N30" s="427" t="str">
        <f t="shared" si="5"/>
        <v/>
      </c>
      <c r="O30" s="409">
        <f t="shared" si="4"/>
        <v>0</v>
      </c>
      <c r="Q30" s="410"/>
      <c r="AP30" t="str">
        <f t="shared" si="6"/>
        <v/>
      </c>
    </row>
    <row r="31" spans="1:42" ht="15.75" customHeight="1">
      <c r="A31" s="2"/>
      <c r="B31" s="3"/>
      <c r="C31" s="280"/>
      <c r="D31" s="22"/>
      <c r="E31" s="22"/>
      <c r="F31" s="488" t="s">
        <v>57</v>
      </c>
      <c r="G31" s="489"/>
      <c r="H31" s="90"/>
      <c r="I31" s="23" t="str">
        <f t="shared" si="1"/>
        <v/>
      </c>
      <c r="J31" s="23" t="str">
        <f t="shared" si="2"/>
        <v/>
      </c>
      <c r="K31" s="114"/>
      <c r="L31" s="95">
        <f t="shared" si="3"/>
        <v>0</v>
      </c>
      <c r="M31" s="388"/>
      <c r="N31" s="427" t="str">
        <f t="shared" si="5"/>
        <v/>
      </c>
      <c r="O31" s="409">
        <f t="shared" si="4"/>
        <v>0</v>
      </c>
      <c r="Q31" s="410"/>
      <c r="AP31" t="str">
        <f t="shared" si="6"/>
        <v/>
      </c>
    </row>
    <row r="32" spans="1:42" ht="15.75" customHeight="1">
      <c r="A32" s="2"/>
      <c r="B32" s="3"/>
      <c r="C32" s="280"/>
      <c r="D32" s="22"/>
      <c r="E32" s="22"/>
      <c r="F32" s="488" t="s">
        <v>57</v>
      </c>
      <c r="G32" s="489"/>
      <c r="H32" s="90"/>
      <c r="I32" s="23" t="str">
        <f t="shared" si="1"/>
        <v/>
      </c>
      <c r="J32" s="23" t="str">
        <f t="shared" si="2"/>
        <v/>
      </c>
      <c r="K32" s="114"/>
      <c r="L32" s="95">
        <f t="shared" si="3"/>
        <v>0</v>
      </c>
      <c r="M32" s="388"/>
      <c r="N32" s="427" t="str">
        <f t="shared" si="5"/>
        <v/>
      </c>
      <c r="O32" s="409">
        <f t="shared" si="4"/>
        <v>0</v>
      </c>
      <c r="Q32" s="410"/>
      <c r="AP32" t="str">
        <f t="shared" si="6"/>
        <v/>
      </c>
    </row>
    <row r="33" spans="1:42" ht="15.75" customHeight="1">
      <c r="A33" s="2"/>
      <c r="B33" s="3"/>
      <c r="C33" s="280"/>
      <c r="D33" s="22"/>
      <c r="E33" s="22"/>
      <c r="F33" s="488" t="s">
        <v>57</v>
      </c>
      <c r="G33" s="489"/>
      <c r="H33" s="90"/>
      <c r="I33" s="23" t="str">
        <f t="shared" si="1"/>
        <v/>
      </c>
      <c r="J33" s="23" t="str">
        <f t="shared" si="2"/>
        <v/>
      </c>
      <c r="K33" s="114"/>
      <c r="L33" s="95">
        <f t="shared" si="3"/>
        <v>0</v>
      </c>
      <c r="M33" s="388"/>
      <c r="N33" s="427" t="str">
        <f t="shared" si="5"/>
        <v/>
      </c>
      <c r="O33" s="409">
        <f t="shared" si="4"/>
        <v>0</v>
      </c>
      <c r="Q33" s="410"/>
      <c r="AP33" t="str">
        <f t="shared" si="6"/>
        <v/>
      </c>
    </row>
    <row r="34" spans="1:42" ht="15.75" customHeight="1">
      <c r="A34" s="2"/>
      <c r="B34" s="3"/>
      <c r="C34" s="280"/>
      <c r="D34" s="22"/>
      <c r="E34" s="22"/>
      <c r="F34" s="488" t="s">
        <v>57</v>
      </c>
      <c r="G34" s="489"/>
      <c r="H34" s="90"/>
      <c r="I34" s="23" t="str">
        <f t="shared" si="1"/>
        <v/>
      </c>
      <c r="J34" s="23" t="str">
        <f t="shared" si="2"/>
        <v/>
      </c>
      <c r="K34" s="114"/>
      <c r="L34" s="95">
        <f t="shared" si="3"/>
        <v>0</v>
      </c>
      <c r="M34" s="388"/>
      <c r="N34" s="427" t="str">
        <f t="shared" si="5"/>
        <v/>
      </c>
      <c r="O34" s="409">
        <f t="shared" si="4"/>
        <v>0</v>
      </c>
      <c r="Q34" s="410"/>
      <c r="AP34" t="str">
        <f t="shared" si="6"/>
        <v/>
      </c>
    </row>
    <row r="35" spans="1:42" ht="15.75" customHeight="1">
      <c r="A35" s="4"/>
      <c r="B35" s="3"/>
      <c r="C35" s="280"/>
      <c r="D35" s="22"/>
      <c r="E35" s="22"/>
      <c r="F35" s="488" t="s">
        <v>57</v>
      </c>
      <c r="G35" s="489"/>
      <c r="H35" s="90"/>
      <c r="I35" s="23" t="str">
        <f t="shared" si="1"/>
        <v/>
      </c>
      <c r="J35" s="23" t="str">
        <f t="shared" si="2"/>
        <v/>
      </c>
      <c r="K35" s="114"/>
      <c r="L35" s="95">
        <f t="shared" si="3"/>
        <v>0</v>
      </c>
      <c r="M35" s="388"/>
      <c r="N35" s="427" t="str">
        <f t="shared" si="5"/>
        <v/>
      </c>
      <c r="O35" s="409">
        <f t="shared" si="4"/>
        <v>0</v>
      </c>
      <c r="Q35" s="410"/>
      <c r="AP35" t="str">
        <f t="shared" si="6"/>
        <v/>
      </c>
    </row>
    <row r="36" spans="1:42" ht="15.75" customHeight="1">
      <c r="A36" s="4"/>
      <c r="B36" s="3"/>
      <c r="C36" s="280"/>
      <c r="D36" s="22"/>
      <c r="E36" s="22"/>
      <c r="F36" s="488" t="s">
        <v>57</v>
      </c>
      <c r="G36" s="489"/>
      <c r="H36" s="90"/>
      <c r="I36" s="23" t="str">
        <f t="shared" si="1"/>
        <v/>
      </c>
      <c r="J36" s="23" t="str">
        <f t="shared" si="2"/>
        <v/>
      </c>
      <c r="K36" s="114"/>
      <c r="L36" s="95">
        <f t="shared" si="3"/>
        <v>0</v>
      </c>
      <c r="M36" s="388"/>
      <c r="N36" s="427" t="str">
        <f t="shared" si="5"/>
        <v/>
      </c>
      <c r="O36" s="409">
        <f t="shared" si="4"/>
        <v>0</v>
      </c>
      <c r="Q36" s="410"/>
      <c r="AP36" t="str">
        <f t="shared" si="6"/>
        <v/>
      </c>
    </row>
    <row r="37" spans="1:42" ht="21" customHeight="1">
      <c r="A37" s="4"/>
      <c r="B37" s="3"/>
      <c r="C37" s="280"/>
      <c r="D37" s="45" t="s">
        <v>63</v>
      </c>
      <c r="E37" s="46"/>
      <c r="F37" s="46"/>
      <c r="G37" s="46"/>
      <c r="H37" s="430" t="str">
        <f>IF(COUNTIF((N19:N36),"Check")=0,"","Please check entered dates are sequential and not overlapping")</f>
        <v/>
      </c>
      <c r="I37" s="46"/>
      <c r="J37" s="46"/>
      <c r="K37" s="46"/>
      <c r="L37" s="96"/>
      <c r="M37" s="388"/>
      <c r="O37" s="409"/>
      <c r="P37" s="428" t="str">
        <f>IFERROR(L37/J37,"")</f>
        <v/>
      </c>
      <c r="Q37" s="429"/>
      <c r="AP37" t="str">
        <f t="shared" si="6"/>
        <v/>
      </c>
    </row>
    <row r="38" spans="1:42" ht="38.25" customHeight="1">
      <c r="A38" s="4"/>
      <c r="B38" s="3"/>
      <c r="C38" s="280"/>
      <c r="D38" s="271" t="s">
        <v>47</v>
      </c>
      <c r="E38" s="389"/>
      <c r="F38" s="389"/>
      <c r="G38" s="389"/>
      <c r="H38" s="308"/>
      <c r="I38" s="389"/>
      <c r="J38" s="24">
        <f>SUM(J19:J37)</f>
        <v>0</v>
      </c>
      <c r="K38" s="24" t="str">
        <f>ROUND(SUMPRODUCT(K19:K37,L19:L37),1)&amp;" kWh"</f>
        <v>0 kWh</v>
      </c>
      <c r="L38" s="97" t="str">
        <f>ROUND(SUM(L19:L37),0)&amp;" kWh"</f>
        <v>0 kWh</v>
      </c>
      <c r="M38" s="420" t="str">
        <f>IF(N38="Check", "Check number of days","")</f>
        <v>Check number of days</v>
      </c>
      <c r="N38" s="427" t="str">
        <f>IF(SUM(J19:J36)=365,"","Check")</f>
        <v>Check</v>
      </c>
      <c r="O38" s="409"/>
      <c r="Q38" s="410"/>
      <c r="AP38" t="str">
        <f t="shared" si="6"/>
        <v/>
      </c>
    </row>
    <row r="39" spans="1:42" ht="16.5" customHeight="1">
      <c r="A39" s="191"/>
      <c r="B39" s="3"/>
      <c r="C39" s="282"/>
      <c r="D39" s="266"/>
      <c r="E39" s="266"/>
      <c r="F39" s="266"/>
      <c r="G39" s="266"/>
      <c r="H39" s="283"/>
      <c r="I39" s="266"/>
      <c r="J39" s="266"/>
      <c r="K39" s="284">
        <f>SUMPRODUCT(K19:K37,L19:L37)</f>
        <v>0</v>
      </c>
      <c r="L39" s="285">
        <f>SUM(L19:L37)</f>
        <v>0</v>
      </c>
      <c r="M39" s="285"/>
      <c r="N39" s="393">
        <f ca="1">SUMIF(F19:G36,"Yes - estimated using interpolation",L19:L36)</f>
        <v>0</v>
      </c>
      <c r="O39" s="409"/>
      <c r="Q39" s="410"/>
      <c r="AP39" t="str">
        <f t="shared" si="6"/>
        <v/>
      </c>
    </row>
    <row r="40" spans="1:42" ht="15" customHeight="1">
      <c r="A40" s="191"/>
      <c r="B40" s="3"/>
      <c r="C40" s="3"/>
      <c r="D40" s="167"/>
      <c r="E40" s="167"/>
      <c r="F40" s="167"/>
      <c r="G40" s="167"/>
      <c r="H40" s="92"/>
      <c r="I40" s="169"/>
      <c r="J40" s="66"/>
      <c r="K40" s="66"/>
      <c r="L40" s="66"/>
      <c r="O40" s="409"/>
      <c r="Q40" s="410"/>
      <c r="AO40" t="str">
        <f t="shared" ref="AO40:AO41" si="7">IFERROR(L30/J30,"")</f>
        <v/>
      </c>
    </row>
    <row r="41" spans="1:42">
      <c r="A41" s="191"/>
      <c r="B41" s="3"/>
      <c r="C41" s="231" t="s">
        <v>227</v>
      </c>
      <c r="D41" s="272"/>
      <c r="E41" s="272"/>
      <c r="F41" s="272"/>
      <c r="G41" s="272"/>
      <c r="H41" s="273"/>
      <c r="I41" s="272"/>
      <c r="J41" s="272"/>
      <c r="K41" s="272"/>
      <c r="L41" s="272"/>
      <c r="M41" s="231"/>
      <c r="N41" s="231"/>
      <c r="O41" s="409"/>
      <c r="Q41" s="410"/>
      <c r="AO41" t="str">
        <f t="shared" si="7"/>
        <v/>
      </c>
    </row>
    <row r="42" spans="1:42">
      <c r="A42" s="191"/>
      <c r="B42" s="3"/>
      <c r="C42" s="286"/>
      <c r="D42" s="287"/>
      <c r="E42" s="288"/>
      <c r="F42" s="288"/>
      <c r="G42" s="288"/>
      <c r="H42" s="289"/>
      <c r="I42" s="288"/>
      <c r="J42" s="288"/>
      <c r="K42" s="288"/>
      <c r="L42" s="288"/>
      <c r="M42" s="288"/>
      <c r="N42" s="290"/>
      <c r="O42" s="409"/>
      <c r="Q42" s="410"/>
      <c r="AO42" t="str">
        <f>IFERROR(L32/J32,"")</f>
        <v/>
      </c>
    </row>
    <row r="43" spans="1:42" ht="15" hidden="1" customHeight="1">
      <c r="A43" s="191"/>
      <c r="B43" s="3"/>
      <c r="C43" s="280"/>
      <c r="D43" s="21"/>
      <c r="E43" s="388"/>
      <c r="F43" s="388"/>
      <c r="G43" s="388"/>
      <c r="H43" s="89"/>
      <c r="I43" s="388"/>
      <c r="J43" s="388"/>
      <c r="K43" s="388"/>
      <c r="L43" s="388"/>
      <c r="M43" s="388"/>
      <c r="N43" s="281"/>
      <c r="O43" s="409"/>
      <c r="Q43" s="410"/>
      <c r="AO43" t="str">
        <f>IFERROR(L33/J33,"")</f>
        <v/>
      </c>
    </row>
    <row r="44" spans="1:42" ht="15" hidden="1" customHeight="1">
      <c r="A44" s="191"/>
      <c r="B44" s="3"/>
      <c r="C44" s="280"/>
      <c r="D44" s="21"/>
      <c r="E44" s="388"/>
      <c r="F44" s="388"/>
      <c r="G44" s="388"/>
      <c r="H44" s="89"/>
      <c r="I44" s="388"/>
      <c r="J44" s="388"/>
      <c r="K44" s="388"/>
      <c r="L44" s="388"/>
      <c r="M44" s="388"/>
      <c r="N44" s="281"/>
      <c r="O44" s="409"/>
      <c r="Q44" s="410"/>
      <c r="AO44" t="str">
        <f>IFERROR(L34/J34,"")</f>
        <v/>
      </c>
    </row>
    <row r="45" spans="1:42">
      <c r="A45" s="191"/>
      <c r="B45" s="3"/>
      <c r="C45" s="280"/>
      <c r="D45" s="4" t="s">
        <v>254</v>
      </c>
      <c r="E45" s="388"/>
      <c r="F45" s="388"/>
      <c r="G45" s="388"/>
      <c r="H45" s="89"/>
      <c r="I45" s="388"/>
      <c r="J45" s="388"/>
      <c r="K45" s="388"/>
      <c r="L45" s="388"/>
      <c r="M45" s="388"/>
      <c r="N45" s="281"/>
      <c r="O45" s="409"/>
      <c r="Q45" s="410"/>
      <c r="AO45" t="str">
        <f>IFERROR(L35/J35,"")</f>
        <v/>
      </c>
    </row>
    <row r="46" spans="1:42" ht="16" customHeight="1" thickBot="1">
      <c r="A46" s="191"/>
      <c r="B46" s="3"/>
      <c r="C46" s="280"/>
      <c r="D46" s="4"/>
      <c r="E46" s="388"/>
      <c r="F46" s="388"/>
      <c r="G46" s="388"/>
      <c r="H46" s="89"/>
      <c r="I46" s="388"/>
      <c r="J46" s="388"/>
      <c r="K46" s="388"/>
      <c r="L46" s="388"/>
      <c r="M46" s="388"/>
      <c r="N46" s="281"/>
      <c r="O46" s="409"/>
      <c r="Q46" s="410"/>
      <c r="AO46" t="str">
        <f>IFERROR(L36/J36,"")</f>
        <v/>
      </c>
    </row>
    <row r="47" spans="1:42" ht="111.75" customHeight="1" thickBot="1">
      <c r="A47" s="4"/>
      <c r="B47" s="3"/>
      <c r="C47" s="280"/>
      <c r="D47" s="309" t="s">
        <v>141</v>
      </c>
      <c r="E47" s="148" t="s">
        <v>142</v>
      </c>
      <c r="F47" s="176" t="s">
        <v>172</v>
      </c>
      <c r="G47" s="148" t="s">
        <v>27</v>
      </c>
      <c r="H47" s="492" t="s">
        <v>135</v>
      </c>
      <c r="I47" s="492"/>
      <c r="J47" s="484"/>
      <c r="K47" s="492" t="s">
        <v>166</v>
      </c>
      <c r="L47" s="492"/>
      <c r="M47" s="484"/>
      <c r="N47" s="425" t="str">
        <f>IF(N48="Check", "Please indicate Yes or No for apartment number based exclusions","")</f>
        <v>Please indicate Yes or No for apartment number based exclusions</v>
      </c>
      <c r="O47" s="409"/>
      <c r="Q47" s="410"/>
    </row>
    <row r="48" spans="1:42" ht="17.149999999999999" customHeight="1" thickBot="1">
      <c r="A48" s="4"/>
      <c r="B48" s="3"/>
      <c r="C48" s="280"/>
      <c r="D48" s="10" t="s">
        <v>57</v>
      </c>
      <c r="E48" s="10"/>
      <c r="F48" s="10"/>
      <c r="G48" s="161">
        <f>IF(OR(E48="",F48=""),0,(F48/E48*$L$39))</f>
        <v>0</v>
      </c>
      <c r="H48" s="492"/>
      <c r="I48" s="492"/>
      <c r="J48" s="485"/>
      <c r="K48" s="492"/>
      <c r="L48" s="492"/>
      <c r="M48" s="485"/>
      <c r="N48" s="427" t="str">
        <f>IF(D48="&lt;Select&gt;", "Check","")</f>
        <v>Check</v>
      </c>
      <c r="O48" s="409"/>
      <c r="Q48" s="410"/>
    </row>
    <row r="49" spans="1:45" ht="15" thickBot="1">
      <c r="A49" s="4"/>
      <c r="B49" s="3"/>
      <c r="C49" s="280"/>
      <c r="D49" s="388"/>
      <c r="E49" s="388"/>
      <c r="F49" s="388"/>
      <c r="G49" s="388"/>
      <c r="H49" s="89"/>
      <c r="I49" s="388"/>
      <c r="J49" s="388"/>
      <c r="K49" s="388"/>
      <c r="L49" s="388"/>
      <c r="M49" s="388"/>
      <c r="N49" s="281"/>
      <c r="O49" s="409"/>
      <c r="Q49" s="410"/>
    </row>
    <row r="50" spans="1:45" ht="125.25" customHeight="1" thickBot="1">
      <c r="A50" s="4"/>
      <c r="B50" s="3"/>
      <c r="C50" s="280"/>
      <c r="D50" s="309" t="s">
        <v>28</v>
      </c>
      <c r="E50" s="148" t="str">
        <f>IF(D48="YES","","Should this exclusion be added to the potential error?")</f>
        <v>Should this exclusion be added to the potential error?</v>
      </c>
      <c r="F50" s="148" t="s">
        <v>34</v>
      </c>
      <c r="G50" s="148" t="s">
        <v>27</v>
      </c>
      <c r="H50" s="492" t="s">
        <v>167</v>
      </c>
      <c r="I50" s="492"/>
      <c r="J50" s="484"/>
      <c r="K50" s="492" t="s">
        <v>30</v>
      </c>
      <c r="L50" s="492"/>
      <c r="M50" s="484"/>
      <c r="N50" s="425" t="str">
        <f>IF(N51="Check", "Please indicate Yes or No for financial reconciliation exclusions","")</f>
        <v>Please indicate Yes or No for financial reconciliation exclusions</v>
      </c>
      <c r="O50" s="409"/>
    </row>
    <row r="51" spans="1:45" ht="15.75" customHeight="1" thickBot="1">
      <c r="A51" s="4"/>
      <c r="B51" s="3"/>
      <c r="C51" s="280"/>
      <c r="D51" s="10" t="s">
        <v>57</v>
      </c>
      <c r="E51" s="10" t="s">
        <v>57</v>
      </c>
      <c r="F51" s="180"/>
      <c r="G51" s="161">
        <f>IF(F51="",0,F51*L39)</f>
        <v>0</v>
      </c>
      <c r="H51" s="492"/>
      <c r="I51" s="492"/>
      <c r="J51" s="485"/>
      <c r="K51" s="492"/>
      <c r="L51" s="492"/>
      <c r="M51" s="485"/>
      <c r="N51" s="427" t="str">
        <f>IF(D51="&lt;Select&gt;", "Check","")</f>
        <v>Check</v>
      </c>
      <c r="O51" s="409"/>
    </row>
    <row r="52" spans="1:45">
      <c r="A52" s="4"/>
      <c r="B52" s="3"/>
      <c r="C52" s="282"/>
      <c r="D52" s="292" t="str">
        <f>IF(AND(D48="Yes",D51="YES"),"As both methods are being used, the financial reconcilation exclusion will be added to the potential error.","")</f>
        <v/>
      </c>
      <c r="E52" s="266"/>
      <c r="F52" s="266"/>
      <c r="G52" s="266"/>
      <c r="H52" s="283"/>
      <c r="I52" s="266"/>
      <c r="J52" s="266"/>
      <c r="K52" s="266"/>
      <c r="L52" s="266"/>
      <c r="M52" s="379"/>
      <c r="N52" s="380"/>
      <c r="O52" s="409"/>
    </row>
    <row r="53" spans="1:45">
      <c r="A53" s="4"/>
      <c r="B53" s="3"/>
      <c r="C53" s="3"/>
      <c r="D53" s="3"/>
      <c r="E53" s="3"/>
      <c r="F53" s="3"/>
      <c r="G53" s="3"/>
      <c r="H53" s="91"/>
      <c r="I53" s="3"/>
      <c r="J53" s="3"/>
      <c r="K53" s="3"/>
      <c r="L53" s="3"/>
      <c r="O53" s="409"/>
    </row>
    <row r="54" spans="1:45">
      <c r="A54" s="4"/>
      <c r="B54" s="3"/>
      <c r="C54" s="231" t="s">
        <v>228</v>
      </c>
      <c r="D54" s="272"/>
      <c r="E54" s="272"/>
      <c r="F54" s="272"/>
      <c r="G54" s="272"/>
      <c r="H54" s="273"/>
      <c r="I54" s="272"/>
      <c r="J54" s="272"/>
      <c r="K54" s="272"/>
      <c r="L54" s="272"/>
      <c r="M54" s="231"/>
      <c r="N54" s="231"/>
      <c r="O54" s="231"/>
      <c r="P54" s="231"/>
      <c r="Q54" s="231"/>
      <c r="R54" s="231"/>
      <c r="S54" s="231"/>
      <c r="T54" s="231"/>
      <c r="U54" s="231"/>
      <c r="V54" s="231"/>
      <c r="W54" s="231"/>
      <c r="X54" s="231"/>
      <c r="Y54" s="231"/>
      <c r="Z54" s="231"/>
      <c r="AA54" s="231"/>
      <c r="AB54" s="231"/>
      <c r="AC54" s="231"/>
      <c r="AD54" s="231"/>
      <c r="AE54" s="231"/>
      <c r="AF54" s="231"/>
    </row>
    <row r="55" spans="1:45" hidden="1">
      <c r="A55" s="4"/>
      <c r="B55" s="3"/>
      <c r="C55" s="3"/>
      <c r="D55" s="3"/>
      <c r="E55" s="3"/>
      <c r="F55" s="3"/>
      <c r="G55" s="3"/>
      <c r="H55" s="91"/>
      <c r="I55" s="3"/>
      <c r="J55" s="3"/>
      <c r="K55" s="3"/>
      <c r="L55" s="3"/>
      <c r="M55" s="3"/>
      <c r="N55" s="3"/>
      <c r="O55" s="3"/>
      <c r="P55" s="3"/>
      <c r="Q55" s="3"/>
      <c r="R55" s="3"/>
      <c r="S55" s="3"/>
      <c r="T55" s="71"/>
      <c r="U55" s="3"/>
      <c r="V55" s="3"/>
      <c r="W55" s="3"/>
      <c r="X55" s="3"/>
      <c r="Y55" s="3"/>
      <c r="Z55" s="3"/>
      <c r="AA55" s="3"/>
      <c r="AB55" s="3"/>
      <c r="AC55" s="3"/>
      <c r="AD55" s="3"/>
      <c r="AE55" s="3"/>
      <c r="AF55" s="3"/>
    </row>
    <row r="56" spans="1:45" hidden="1">
      <c r="A56" s="4"/>
      <c r="B56" s="3"/>
      <c r="C56" s="3"/>
      <c r="D56" s="3"/>
      <c r="E56" s="3"/>
      <c r="F56" s="3"/>
      <c r="G56" s="3"/>
      <c r="H56" s="91"/>
      <c r="I56" s="3"/>
      <c r="J56" s="3"/>
      <c r="K56" s="3"/>
      <c r="L56" s="3"/>
      <c r="M56" s="3"/>
      <c r="N56" s="3"/>
      <c r="O56" s="3"/>
      <c r="P56" s="3"/>
      <c r="Q56" s="3"/>
      <c r="R56" s="3"/>
      <c r="S56" s="3"/>
      <c r="T56" s="71"/>
      <c r="U56" s="3"/>
      <c r="V56" s="3"/>
      <c r="W56" s="3"/>
      <c r="X56" s="3"/>
      <c r="Y56" s="3"/>
      <c r="Z56" s="3"/>
      <c r="AA56" s="3"/>
      <c r="AB56" s="3"/>
      <c r="AC56" s="3"/>
      <c r="AD56" s="3"/>
      <c r="AE56" s="3"/>
      <c r="AF56" s="3"/>
    </row>
    <row r="57" spans="1:45" hidden="1">
      <c r="A57" s="4"/>
      <c r="B57" s="3"/>
      <c r="C57" s="3"/>
      <c r="D57" s="3"/>
      <c r="E57" s="3"/>
      <c r="F57" s="3"/>
      <c r="G57" s="3"/>
      <c r="H57" s="91"/>
      <c r="I57" s="3"/>
      <c r="J57" s="3"/>
      <c r="K57" s="3"/>
      <c r="L57" s="3"/>
      <c r="M57" s="3"/>
      <c r="N57" s="3"/>
      <c r="O57" s="3"/>
      <c r="P57" s="3"/>
      <c r="Q57" s="3"/>
      <c r="R57" s="3"/>
      <c r="S57" s="3"/>
      <c r="T57" s="71"/>
      <c r="U57" s="3"/>
      <c r="V57" s="3"/>
      <c r="W57" s="3"/>
      <c r="X57" s="3"/>
      <c r="Y57" s="3"/>
      <c r="Z57" s="3"/>
      <c r="AA57" s="3"/>
      <c r="AB57" s="3"/>
      <c r="AC57" s="3"/>
      <c r="AD57" s="3"/>
      <c r="AE57" s="3"/>
      <c r="AF57" s="3"/>
    </row>
    <row r="58" spans="1:45" ht="33.75" customHeight="1">
      <c r="A58" s="4"/>
      <c r="B58" s="3"/>
      <c r="C58" s="286"/>
      <c r="D58" s="260" t="s">
        <v>271</v>
      </c>
      <c r="E58" s="294"/>
      <c r="F58" s="294"/>
      <c r="G58" s="295"/>
      <c r="H58" s="296"/>
      <c r="I58" s="296"/>
      <c r="J58" s="296"/>
      <c r="K58" s="296"/>
      <c r="L58" s="296"/>
      <c r="M58" s="296"/>
      <c r="N58" s="296"/>
      <c r="O58" s="296"/>
      <c r="P58" s="296"/>
      <c r="Q58" s="296"/>
      <c r="R58" s="296"/>
      <c r="S58" s="296"/>
      <c r="T58" s="296"/>
      <c r="U58" s="297"/>
      <c r="V58" s="296"/>
      <c r="W58" s="296"/>
      <c r="X58" s="296"/>
      <c r="Y58" s="296"/>
      <c r="Z58" s="296"/>
      <c r="AA58" s="296"/>
      <c r="AB58" s="296"/>
      <c r="AC58" s="297"/>
      <c r="AD58" s="296"/>
      <c r="AE58" s="296"/>
      <c r="AF58" s="290"/>
    </row>
    <row r="59" spans="1:45" ht="144.75" customHeight="1">
      <c r="A59" s="4"/>
      <c r="B59" s="169"/>
      <c r="C59" s="298"/>
      <c r="D59" s="303" t="s">
        <v>2</v>
      </c>
      <c r="E59" s="271" t="s">
        <v>3</v>
      </c>
      <c r="F59" s="271" t="s">
        <v>22</v>
      </c>
      <c r="G59" s="271" t="s">
        <v>5</v>
      </c>
      <c r="H59" s="271" t="s">
        <v>6</v>
      </c>
      <c r="I59" s="271" t="s">
        <v>229</v>
      </c>
      <c r="J59" s="271" t="s">
        <v>129</v>
      </c>
      <c r="K59" s="271" t="s">
        <v>266</v>
      </c>
      <c r="L59" s="271" t="s">
        <v>121</v>
      </c>
      <c r="M59" s="304" t="s">
        <v>130</v>
      </c>
      <c r="N59" s="271" t="s">
        <v>46</v>
      </c>
      <c r="O59" s="271" t="s">
        <v>10</v>
      </c>
      <c r="P59" s="305" t="s">
        <v>11</v>
      </c>
      <c r="Q59" s="304" t="s">
        <v>12</v>
      </c>
      <c r="R59" s="299"/>
      <c r="S59" s="271" t="s">
        <v>141</v>
      </c>
      <c r="T59" s="271" t="s">
        <v>142</v>
      </c>
      <c r="U59" s="271" t="s">
        <v>174</v>
      </c>
      <c r="V59" s="271" t="s">
        <v>27</v>
      </c>
      <c r="W59" s="271" t="s">
        <v>31</v>
      </c>
      <c r="X59" s="271" t="s">
        <v>32</v>
      </c>
      <c r="Y59" s="208"/>
      <c r="Z59" s="271" t="s">
        <v>28</v>
      </c>
      <c r="AA59" s="271" t="s">
        <v>169</v>
      </c>
      <c r="AB59" s="271" t="s">
        <v>34</v>
      </c>
      <c r="AC59" s="271" t="s">
        <v>27</v>
      </c>
      <c r="AD59" s="271" t="s">
        <v>29</v>
      </c>
      <c r="AE59" s="271" t="s">
        <v>30</v>
      </c>
      <c r="AF59" s="291"/>
      <c r="AG59" t="s">
        <v>144</v>
      </c>
      <c r="AH59" t="s">
        <v>145</v>
      </c>
      <c r="AI59" t="s">
        <v>147</v>
      </c>
      <c r="AJ59" t="s">
        <v>27</v>
      </c>
      <c r="AK59" t="s">
        <v>146</v>
      </c>
      <c r="AL59" t="s">
        <v>32</v>
      </c>
      <c r="AN59" t="s">
        <v>53</v>
      </c>
      <c r="AO59" t="s">
        <v>66</v>
      </c>
      <c r="AP59" t="s">
        <v>175</v>
      </c>
      <c r="AQ59" t="s">
        <v>176</v>
      </c>
      <c r="AR59" t="s">
        <v>74</v>
      </c>
      <c r="AS59" t="s">
        <v>180</v>
      </c>
    </row>
    <row r="60" spans="1:45" ht="33" customHeight="1">
      <c r="A60" s="121" t="str">
        <f>IF(R60="Check","Please select Yes or No for exclusions in right-hand tables","")</f>
        <v/>
      </c>
      <c r="B60" s="168"/>
      <c r="C60" s="280"/>
      <c r="D60" s="98"/>
      <c r="E60" s="98"/>
      <c r="F60" s="390"/>
      <c r="G60" s="22"/>
      <c r="H60" s="35" t="str">
        <f t="shared" ref="H60:H79" si="8">IF(G60="","",DATE(YEAR(G60)+1,MONTH(G60),DAY(G60)-1))</f>
        <v/>
      </c>
      <c r="I60" s="22"/>
      <c r="J60" s="22"/>
      <c r="K60" s="390" t="s">
        <v>57</v>
      </c>
      <c r="L60" s="136"/>
      <c r="M60" s="90"/>
      <c r="N60" s="23" t="str">
        <f>IF(OR(I60="",J60=""),"",IF(J60-I60+1&lt;0,"Billing Dates are mixed up",J60-I60+1))</f>
        <v/>
      </c>
      <c r="O60" s="26" t="str">
        <f>IF(OR(I60="",J60=""),"",IF(AND(J60&lt;G60,J60&lt;H60),0,IF(AND(I60=MEDIAN(I60,G60,H60),J60=MEDIAN(J60,G60,H60)),J60-I60+1,IF(AND(I60&lt;G60,J60&gt;H60),H60-G60+1,IF(I60&lt;G60,J60-G60+1,IF(J60&gt;H60,H60-I60+1))))))</f>
        <v/>
      </c>
      <c r="P60" s="115"/>
      <c r="Q60" s="95" t="str">
        <f>IF(M60="","",M60/N60*O60)</f>
        <v/>
      </c>
      <c r="R60" s="431" t="str">
        <f>IF(AND(J60="",M60=""),"",IF(OR(S60="&lt;Select&gt;",Z60="&lt;Select&gt;"),"Check",""))</f>
        <v/>
      </c>
      <c r="S60" s="390" t="s">
        <v>57</v>
      </c>
      <c r="T60" s="184"/>
      <c r="U60" s="185"/>
      <c r="V60" s="26" t="str">
        <f>IFERROR(IF(Q60="","",U60/T60*Q60),0)</f>
        <v/>
      </c>
      <c r="W60" s="185"/>
      <c r="X60" s="185"/>
      <c r="Y60" s="388"/>
      <c r="Z60" s="390" t="s">
        <v>57</v>
      </c>
      <c r="AA60" s="185" t="s">
        <v>57</v>
      </c>
      <c r="AB60" s="186"/>
      <c r="AC60" s="26" t="str">
        <f t="shared" ref="AC60:AC79" si="9">IF(Q60="","",IF(AB60="","",AB60*Q60))</f>
        <v/>
      </c>
      <c r="AD60" s="187"/>
      <c r="AE60" s="187"/>
      <c r="AF60" s="281"/>
      <c r="AG60" t="s">
        <v>57</v>
      </c>
      <c r="AN60" t="str">
        <f>IF(Q60="","",Q60-IF(AG60="yes",AJ60,0)-IF(S60="yes",V60,0)-IF(Z60="yes",AC60,0))</f>
        <v/>
      </c>
      <c r="AO60">
        <f t="shared" ref="AO60:AO79" si="10">IF(P60="",0,P60*Q60)</f>
        <v>0</v>
      </c>
      <c r="AP60">
        <f>IF(K60="Yes - estimated using interpolation",Q60*L60,0)</f>
        <v>0</v>
      </c>
      <c r="AQ60">
        <f>IF(AA60="Yes",AC60,0)</f>
        <v>0</v>
      </c>
      <c r="AR60">
        <f>SUM(AP60:AQ60)</f>
        <v>0</v>
      </c>
      <c r="AS60">
        <f>IF(AA60="No",AC60,0)</f>
        <v>0</v>
      </c>
    </row>
    <row r="61" spans="1:45" ht="33" customHeight="1">
      <c r="A61" s="121" t="str">
        <f t="shared" ref="A61:A79" si="11">IF(R61="Check","Please select Yes or No for exclusions in right-hand tables","")</f>
        <v/>
      </c>
      <c r="B61" s="168"/>
      <c r="C61" s="280"/>
      <c r="D61" s="98"/>
      <c r="E61" s="98"/>
      <c r="F61" s="390"/>
      <c r="G61" s="22"/>
      <c r="H61" s="35" t="str">
        <f t="shared" si="8"/>
        <v/>
      </c>
      <c r="I61" s="22"/>
      <c r="J61" s="22"/>
      <c r="K61" s="390" t="s">
        <v>57</v>
      </c>
      <c r="L61" s="136"/>
      <c r="M61" s="90"/>
      <c r="N61" s="23" t="str">
        <f t="shared" ref="N61:N79" si="12">IF(OR(I61="",J61=""),"",IF(J61-I61+1&lt;0,"Billing Dates are mixed up",J61-I61+1))</f>
        <v/>
      </c>
      <c r="O61" s="26" t="str">
        <f>IF(OR(I61="",J61=""),"",IF(AND(J61&lt;G61,J61&lt;H61),0,IF(AND(I61=MEDIAN(I61,G61,H61),J61=MEDIAN(J61,G61,H61)),J61-I61+1,IF(AND(I61&lt;G61,J61&gt;H61),H61-G61+1,IF(I61&lt;G61,J61-G61+1,IF(J61&gt;H61,H61-I61+1))))))</f>
        <v/>
      </c>
      <c r="P61" s="115"/>
      <c r="Q61" s="95" t="str">
        <f t="shared" ref="Q61:Q79" si="13">IF(M61="","",M61/N61*O61)</f>
        <v/>
      </c>
      <c r="R61" s="431" t="str">
        <f t="shared" ref="R61:R79" si="14">IF(AND(J61="",M61=""),"",IF(OR(S61="&lt;Select&gt;",Z61="&lt;Select&gt;"),"Check",""))</f>
        <v/>
      </c>
      <c r="S61" s="390" t="s">
        <v>57</v>
      </c>
      <c r="T61" s="184"/>
      <c r="U61" s="185"/>
      <c r="V61" s="26" t="str">
        <f t="shared" ref="V61:V79" si="15">IFERROR(IF(Q61="","",U61/T61*Q61),0)</f>
        <v/>
      </c>
      <c r="W61" s="185"/>
      <c r="X61" s="185"/>
      <c r="Y61" s="388"/>
      <c r="Z61" s="390" t="s">
        <v>57</v>
      </c>
      <c r="AA61" s="185" t="s">
        <v>57</v>
      </c>
      <c r="AB61" s="186"/>
      <c r="AC61" s="26" t="str">
        <f t="shared" si="9"/>
        <v/>
      </c>
      <c r="AD61" s="187"/>
      <c r="AE61" s="187"/>
      <c r="AF61" s="281"/>
      <c r="AG61" t="s">
        <v>57</v>
      </c>
      <c r="AJ61" t="str">
        <f t="shared" ref="AJ61:AJ79" si="16">IFERROR(IF(Q61="","",AI61/AH61*Q61),0)</f>
        <v/>
      </c>
      <c r="AN61" t="str">
        <f t="shared" ref="AN61:AN79" si="17">IF(Q61="","",Q61-IF(AG61="yes",AJ61,0)-IF(S61="yes",V61,0)-IF(Z61="yes",AC61,0))</f>
        <v/>
      </c>
      <c r="AO61">
        <f t="shared" si="10"/>
        <v>0</v>
      </c>
      <c r="AP61">
        <f t="shared" ref="AP61:AP79" si="18">IF(K61="Interpolation",Q61*L61,IF(K61="Adjacent meter readings and interpolation",L61*Q61,0))+IF(OR(AND(S61="YES",Z61="YES"),AA61="Yes"),AC61,0)</f>
        <v>0</v>
      </c>
      <c r="AQ61">
        <f t="shared" ref="AQ61:AQ79" si="19">IF(AA61="Yes",AC61,0)</f>
        <v>0</v>
      </c>
      <c r="AR61">
        <f t="shared" ref="AR61:AR79" si="20">SUM(AP61:AQ61)</f>
        <v>0</v>
      </c>
      <c r="AS61">
        <f t="shared" ref="AS61:AS79" si="21">IF(AA61="No",AC61,0)</f>
        <v>0</v>
      </c>
    </row>
    <row r="62" spans="1:45" ht="33" customHeight="1">
      <c r="A62" s="121" t="str">
        <f t="shared" si="11"/>
        <v/>
      </c>
      <c r="B62" s="168"/>
      <c r="C62" s="280"/>
      <c r="D62" s="98"/>
      <c r="E62" s="98"/>
      <c r="F62" s="390"/>
      <c r="G62" s="22"/>
      <c r="H62" s="35" t="str">
        <f t="shared" si="8"/>
        <v/>
      </c>
      <c r="I62" s="22"/>
      <c r="J62" s="22"/>
      <c r="K62" s="390" t="s">
        <v>57</v>
      </c>
      <c r="L62" s="136"/>
      <c r="M62" s="90"/>
      <c r="N62" s="23" t="str">
        <f t="shared" si="12"/>
        <v/>
      </c>
      <c r="O62" s="26" t="str">
        <f t="shared" ref="O62:O79" si="22">IF(OR(I62="",J62=""),"",IF(AND(J62&lt;G62,J62&lt;H62),0,IF(AND(I62=MEDIAN(I62,G62,H62),J62=MEDIAN(J62,G62,H62)),J62-I62+1,IF(AND(I62&lt;G62,J62&gt;H62),H62-G62+1,IF(I62&lt;G62,J62-G62+1,IF(J62&gt;H62,H62-I62+1))))))</f>
        <v/>
      </c>
      <c r="P62" s="115"/>
      <c r="Q62" s="95" t="str">
        <f t="shared" si="13"/>
        <v/>
      </c>
      <c r="R62" s="431" t="str">
        <f t="shared" si="14"/>
        <v/>
      </c>
      <c r="S62" s="390" t="s">
        <v>57</v>
      </c>
      <c r="T62" s="184"/>
      <c r="U62" s="185"/>
      <c r="V62" s="26" t="str">
        <f t="shared" si="15"/>
        <v/>
      </c>
      <c r="W62" s="185"/>
      <c r="X62" s="185"/>
      <c r="Y62" s="388"/>
      <c r="Z62" s="390" t="s">
        <v>57</v>
      </c>
      <c r="AA62" s="185" t="s">
        <v>57</v>
      </c>
      <c r="AB62" s="186"/>
      <c r="AC62" s="26" t="str">
        <f t="shared" si="9"/>
        <v/>
      </c>
      <c r="AD62" s="187"/>
      <c r="AE62" s="187"/>
      <c r="AF62" s="281"/>
      <c r="AG62" t="s">
        <v>57</v>
      </c>
      <c r="AJ62" t="str">
        <f t="shared" si="16"/>
        <v/>
      </c>
      <c r="AN62" t="str">
        <f t="shared" si="17"/>
        <v/>
      </c>
      <c r="AO62">
        <f t="shared" si="10"/>
        <v>0</v>
      </c>
      <c r="AP62">
        <f t="shared" si="18"/>
        <v>0</v>
      </c>
      <c r="AQ62">
        <f t="shared" si="19"/>
        <v>0</v>
      </c>
      <c r="AR62">
        <f t="shared" si="20"/>
        <v>0</v>
      </c>
      <c r="AS62">
        <f t="shared" si="21"/>
        <v>0</v>
      </c>
    </row>
    <row r="63" spans="1:45" ht="33" customHeight="1">
      <c r="A63" s="121" t="str">
        <f t="shared" si="11"/>
        <v/>
      </c>
      <c r="B63" s="168"/>
      <c r="C63" s="280"/>
      <c r="D63" s="98"/>
      <c r="E63" s="98"/>
      <c r="F63" s="390"/>
      <c r="G63" s="22"/>
      <c r="H63" s="35" t="str">
        <f t="shared" si="8"/>
        <v/>
      </c>
      <c r="I63" s="22"/>
      <c r="J63" s="22"/>
      <c r="K63" s="390" t="s">
        <v>57</v>
      </c>
      <c r="L63" s="136"/>
      <c r="M63" s="90"/>
      <c r="N63" s="23" t="str">
        <f t="shared" si="12"/>
        <v/>
      </c>
      <c r="O63" s="26" t="str">
        <f t="shared" si="22"/>
        <v/>
      </c>
      <c r="P63" s="115"/>
      <c r="Q63" s="95" t="str">
        <f t="shared" si="13"/>
        <v/>
      </c>
      <c r="R63" s="431" t="str">
        <f t="shared" si="14"/>
        <v/>
      </c>
      <c r="S63" s="390" t="s">
        <v>57</v>
      </c>
      <c r="T63" s="184"/>
      <c r="U63" s="185"/>
      <c r="V63" s="26" t="str">
        <f t="shared" si="15"/>
        <v/>
      </c>
      <c r="W63" s="185"/>
      <c r="X63" s="185"/>
      <c r="Y63" s="388"/>
      <c r="Z63" s="390" t="s">
        <v>57</v>
      </c>
      <c r="AA63" s="185" t="s">
        <v>57</v>
      </c>
      <c r="AB63" s="186"/>
      <c r="AC63" s="26" t="str">
        <f t="shared" si="9"/>
        <v/>
      </c>
      <c r="AD63" s="187"/>
      <c r="AE63" s="187"/>
      <c r="AF63" s="281"/>
      <c r="AG63" t="s">
        <v>57</v>
      </c>
      <c r="AJ63" t="str">
        <f t="shared" si="16"/>
        <v/>
      </c>
      <c r="AN63" t="str">
        <f t="shared" si="17"/>
        <v/>
      </c>
      <c r="AO63">
        <f t="shared" si="10"/>
        <v>0</v>
      </c>
      <c r="AP63">
        <f t="shared" si="18"/>
        <v>0</v>
      </c>
      <c r="AQ63">
        <f t="shared" si="19"/>
        <v>0</v>
      </c>
      <c r="AR63">
        <f t="shared" si="20"/>
        <v>0</v>
      </c>
      <c r="AS63">
        <f t="shared" si="21"/>
        <v>0</v>
      </c>
    </row>
    <row r="64" spans="1:45" ht="33" customHeight="1">
      <c r="A64" s="121" t="str">
        <f t="shared" si="11"/>
        <v/>
      </c>
      <c r="B64" s="168"/>
      <c r="C64" s="280"/>
      <c r="D64" s="98"/>
      <c r="E64" s="98"/>
      <c r="F64" s="390"/>
      <c r="G64" s="22"/>
      <c r="H64" s="35" t="str">
        <f t="shared" si="8"/>
        <v/>
      </c>
      <c r="I64" s="22"/>
      <c r="J64" s="22"/>
      <c r="K64" s="390" t="s">
        <v>57</v>
      </c>
      <c r="L64" s="136"/>
      <c r="M64" s="90"/>
      <c r="N64" s="23" t="str">
        <f t="shared" si="12"/>
        <v/>
      </c>
      <c r="O64" s="26" t="str">
        <f t="shared" si="22"/>
        <v/>
      </c>
      <c r="P64" s="115"/>
      <c r="Q64" s="95" t="str">
        <f t="shared" si="13"/>
        <v/>
      </c>
      <c r="R64" s="431" t="str">
        <f t="shared" si="14"/>
        <v/>
      </c>
      <c r="S64" s="390" t="s">
        <v>57</v>
      </c>
      <c r="T64" s="184"/>
      <c r="U64" s="185"/>
      <c r="V64" s="26" t="str">
        <f t="shared" si="15"/>
        <v/>
      </c>
      <c r="W64" s="185"/>
      <c r="X64" s="185"/>
      <c r="Y64" s="388"/>
      <c r="Z64" s="390" t="s">
        <v>57</v>
      </c>
      <c r="AA64" s="185" t="s">
        <v>57</v>
      </c>
      <c r="AB64" s="186"/>
      <c r="AC64" s="26" t="str">
        <f t="shared" si="9"/>
        <v/>
      </c>
      <c r="AD64" s="187"/>
      <c r="AE64" s="187"/>
      <c r="AF64" s="281"/>
      <c r="AG64" t="s">
        <v>57</v>
      </c>
      <c r="AJ64" t="str">
        <f t="shared" si="16"/>
        <v/>
      </c>
      <c r="AN64" t="str">
        <f t="shared" si="17"/>
        <v/>
      </c>
      <c r="AO64">
        <f t="shared" si="10"/>
        <v>0</v>
      </c>
      <c r="AP64">
        <f t="shared" si="18"/>
        <v>0</v>
      </c>
      <c r="AQ64">
        <f t="shared" si="19"/>
        <v>0</v>
      </c>
      <c r="AR64">
        <f t="shared" si="20"/>
        <v>0</v>
      </c>
      <c r="AS64">
        <f t="shared" si="21"/>
        <v>0</v>
      </c>
    </row>
    <row r="65" spans="1:45" ht="33" customHeight="1">
      <c r="A65" s="121" t="str">
        <f t="shared" si="11"/>
        <v/>
      </c>
      <c r="B65" s="168"/>
      <c r="C65" s="280"/>
      <c r="D65" s="98"/>
      <c r="E65" s="98"/>
      <c r="F65" s="390"/>
      <c r="G65" s="22"/>
      <c r="H65" s="35" t="str">
        <f t="shared" si="8"/>
        <v/>
      </c>
      <c r="I65" s="22"/>
      <c r="J65" s="22"/>
      <c r="K65" s="390" t="s">
        <v>57</v>
      </c>
      <c r="L65" s="136"/>
      <c r="M65" s="90"/>
      <c r="N65" s="23" t="str">
        <f t="shared" si="12"/>
        <v/>
      </c>
      <c r="O65" s="26" t="str">
        <f t="shared" si="22"/>
        <v/>
      </c>
      <c r="P65" s="115"/>
      <c r="Q65" s="95" t="str">
        <f t="shared" si="13"/>
        <v/>
      </c>
      <c r="R65" s="431" t="str">
        <f t="shared" si="14"/>
        <v/>
      </c>
      <c r="S65" s="390" t="s">
        <v>57</v>
      </c>
      <c r="T65" s="184"/>
      <c r="U65" s="185"/>
      <c r="V65" s="26" t="str">
        <f t="shared" si="15"/>
        <v/>
      </c>
      <c r="W65" s="185"/>
      <c r="X65" s="185"/>
      <c r="Y65" s="388"/>
      <c r="Z65" s="390" t="s">
        <v>57</v>
      </c>
      <c r="AA65" s="185" t="s">
        <v>57</v>
      </c>
      <c r="AB65" s="186"/>
      <c r="AC65" s="26" t="str">
        <f t="shared" si="9"/>
        <v/>
      </c>
      <c r="AD65" s="187"/>
      <c r="AE65" s="187"/>
      <c r="AF65" s="281"/>
      <c r="AG65" t="s">
        <v>57</v>
      </c>
      <c r="AJ65" t="str">
        <f t="shared" si="16"/>
        <v/>
      </c>
      <c r="AN65" t="str">
        <f t="shared" si="17"/>
        <v/>
      </c>
      <c r="AO65">
        <f t="shared" si="10"/>
        <v>0</v>
      </c>
      <c r="AP65">
        <f t="shared" si="18"/>
        <v>0</v>
      </c>
      <c r="AQ65">
        <f t="shared" si="19"/>
        <v>0</v>
      </c>
      <c r="AR65">
        <f t="shared" si="20"/>
        <v>0</v>
      </c>
      <c r="AS65">
        <f t="shared" si="21"/>
        <v>0</v>
      </c>
    </row>
    <row r="66" spans="1:45" ht="33" customHeight="1">
      <c r="A66" s="121" t="str">
        <f t="shared" si="11"/>
        <v/>
      </c>
      <c r="B66" s="168"/>
      <c r="C66" s="280"/>
      <c r="D66" s="98"/>
      <c r="E66" s="98"/>
      <c r="F66" s="390"/>
      <c r="G66" s="22"/>
      <c r="H66" s="35" t="str">
        <f t="shared" si="8"/>
        <v/>
      </c>
      <c r="I66" s="22"/>
      <c r="J66" s="22"/>
      <c r="K66" s="390" t="s">
        <v>57</v>
      </c>
      <c r="L66" s="136"/>
      <c r="M66" s="90"/>
      <c r="N66" s="23" t="str">
        <f t="shared" si="12"/>
        <v/>
      </c>
      <c r="O66" s="26" t="str">
        <f t="shared" si="22"/>
        <v/>
      </c>
      <c r="P66" s="115"/>
      <c r="Q66" s="95" t="str">
        <f t="shared" si="13"/>
        <v/>
      </c>
      <c r="R66" s="431" t="str">
        <f t="shared" si="14"/>
        <v/>
      </c>
      <c r="S66" s="390" t="s">
        <v>57</v>
      </c>
      <c r="T66" s="184"/>
      <c r="U66" s="185"/>
      <c r="V66" s="26" t="str">
        <f t="shared" si="15"/>
        <v/>
      </c>
      <c r="W66" s="185"/>
      <c r="X66" s="185"/>
      <c r="Y66" s="388"/>
      <c r="Z66" s="390" t="s">
        <v>57</v>
      </c>
      <c r="AA66" s="185" t="s">
        <v>57</v>
      </c>
      <c r="AB66" s="186"/>
      <c r="AC66" s="26" t="str">
        <f t="shared" si="9"/>
        <v/>
      </c>
      <c r="AD66" s="187"/>
      <c r="AE66" s="187"/>
      <c r="AF66" s="281"/>
      <c r="AG66" t="s">
        <v>57</v>
      </c>
      <c r="AJ66" t="str">
        <f t="shared" si="16"/>
        <v/>
      </c>
      <c r="AN66" t="str">
        <f t="shared" si="17"/>
        <v/>
      </c>
      <c r="AO66">
        <f t="shared" si="10"/>
        <v>0</v>
      </c>
      <c r="AP66">
        <f t="shared" si="18"/>
        <v>0</v>
      </c>
      <c r="AQ66">
        <f t="shared" si="19"/>
        <v>0</v>
      </c>
      <c r="AR66">
        <f t="shared" si="20"/>
        <v>0</v>
      </c>
      <c r="AS66">
        <f t="shared" si="21"/>
        <v>0</v>
      </c>
    </row>
    <row r="67" spans="1:45" ht="33" customHeight="1">
      <c r="A67" s="121" t="str">
        <f t="shared" si="11"/>
        <v/>
      </c>
      <c r="B67" s="168"/>
      <c r="C67" s="280"/>
      <c r="D67" s="98"/>
      <c r="E67" s="98"/>
      <c r="F67" s="390"/>
      <c r="G67" s="22"/>
      <c r="H67" s="35" t="str">
        <f t="shared" si="8"/>
        <v/>
      </c>
      <c r="I67" s="22"/>
      <c r="J67" s="22"/>
      <c r="K67" s="390" t="s">
        <v>57</v>
      </c>
      <c r="L67" s="136"/>
      <c r="M67" s="90"/>
      <c r="N67" s="23" t="str">
        <f t="shared" si="12"/>
        <v/>
      </c>
      <c r="O67" s="26" t="str">
        <f t="shared" si="22"/>
        <v/>
      </c>
      <c r="P67" s="115"/>
      <c r="Q67" s="95" t="str">
        <f t="shared" si="13"/>
        <v/>
      </c>
      <c r="R67" s="431" t="str">
        <f t="shared" si="14"/>
        <v/>
      </c>
      <c r="S67" s="390" t="s">
        <v>57</v>
      </c>
      <c r="T67" s="184"/>
      <c r="U67" s="185"/>
      <c r="V67" s="26" t="str">
        <f t="shared" si="15"/>
        <v/>
      </c>
      <c r="W67" s="185"/>
      <c r="X67" s="185"/>
      <c r="Y67" s="388"/>
      <c r="Z67" s="390" t="s">
        <v>57</v>
      </c>
      <c r="AA67" s="185" t="s">
        <v>57</v>
      </c>
      <c r="AB67" s="186"/>
      <c r="AC67" s="26" t="str">
        <f t="shared" si="9"/>
        <v/>
      </c>
      <c r="AD67" s="187"/>
      <c r="AE67" s="187"/>
      <c r="AF67" s="281"/>
      <c r="AG67" t="s">
        <v>57</v>
      </c>
      <c r="AJ67" t="str">
        <f t="shared" si="16"/>
        <v/>
      </c>
      <c r="AN67" t="str">
        <f t="shared" si="17"/>
        <v/>
      </c>
      <c r="AO67">
        <f t="shared" si="10"/>
        <v>0</v>
      </c>
      <c r="AP67">
        <f t="shared" si="18"/>
        <v>0</v>
      </c>
      <c r="AQ67">
        <f t="shared" si="19"/>
        <v>0</v>
      </c>
      <c r="AR67">
        <f t="shared" si="20"/>
        <v>0</v>
      </c>
      <c r="AS67">
        <f t="shared" si="21"/>
        <v>0</v>
      </c>
    </row>
    <row r="68" spans="1:45" ht="33" customHeight="1">
      <c r="A68" s="121" t="str">
        <f t="shared" si="11"/>
        <v/>
      </c>
      <c r="B68" s="168"/>
      <c r="C68" s="280"/>
      <c r="D68" s="98"/>
      <c r="E68" s="98"/>
      <c r="F68" s="390"/>
      <c r="G68" s="22"/>
      <c r="H68" s="35" t="str">
        <f t="shared" si="8"/>
        <v/>
      </c>
      <c r="I68" s="22"/>
      <c r="J68" s="22"/>
      <c r="K68" s="390" t="s">
        <v>57</v>
      </c>
      <c r="L68" s="136"/>
      <c r="M68" s="90"/>
      <c r="N68" s="23" t="str">
        <f t="shared" si="12"/>
        <v/>
      </c>
      <c r="O68" s="26" t="str">
        <f t="shared" si="22"/>
        <v/>
      </c>
      <c r="P68" s="115"/>
      <c r="Q68" s="95" t="str">
        <f t="shared" si="13"/>
        <v/>
      </c>
      <c r="R68" s="431" t="str">
        <f t="shared" si="14"/>
        <v/>
      </c>
      <c r="S68" s="390" t="s">
        <v>57</v>
      </c>
      <c r="T68" s="184"/>
      <c r="U68" s="185"/>
      <c r="V68" s="26" t="str">
        <f t="shared" si="15"/>
        <v/>
      </c>
      <c r="W68" s="185"/>
      <c r="X68" s="185"/>
      <c r="Y68" s="388"/>
      <c r="Z68" s="390" t="s">
        <v>57</v>
      </c>
      <c r="AA68" s="185" t="s">
        <v>57</v>
      </c>
      <c r="AB68" s="186"/>
      <c r="AC68" s="26" t="str">
        <f t="shared" si="9"/>
        <v/>
      </c>
      <c r="AD68" s="187"/>
      <c r="AE68" s="187"/>
      <c r="AF68" s="281"/>
      <c r="AG68" t="s">
        <v>57</v>
      </c>
      <c r="AJ68" t="str">
        <f t="shared" si="16"/>
        <v/>
      </c>
      <c r="AN68" t="str">
        <f t="shared" si="17"/>
        <v/>
      </c>
      <c r="AO68">
        <f t="shared" si="10"/>
        <v>0</v>
      </c>
      <c r="AP68">
        <f t="shared" si="18"/>
        <v>0</v>
      </c>
      <c r="AQ68">
        <f t="shared" si="19"/>
        <v>0</v>
      </c>
      <c r="AR68">
        <f t="shared" si="20"/>
        <v>0</v>
      </c>
      <c r="AS68">
        <f t="shared" si="21"/>
        <v>0</v>
      </c>
    </row>
    <row r="69" spans="1:45" ht="33" customHeight="1">
      <c r="A69" s="121" t="str">
        <f t="shared" si="11"/>
        <v/>
      </c>
      <c r="B69" s="168"/>
      <c r="C69" s="280"/>
      <c r="D69" s="98"/>
      <c r="E69" s="98"/>
      <c r="F69" s="390"/>
      <c r="G69" s="22"/>
      <c r="H69" s="35" t="str">
        <f t="shared" si="8"/>
        <v/>
      </c>
      <c r="I69" s="22"/>
      <c r="J69" s="22"/>
      <c r="K69" s="390" t="s">
        <v>57</v>
      </c>
      <c r="L69" s="136"/>
      <c r="M69" s="90"/>
      <c r="N69" s="23" t="str">
        <f t="shared" si="12"/>
        <v/>
      </c>
      <c r="O69" s="26" t="str">
        <f t="shared" si="22"/>
        <v/>
      </c>
      <c r="P69" s="115"/>
      <c r="Q69" s="95" t="str">
        <f t="shared" si="13"/>
        <v/>
      </c>
      <c r="R69" s="431" t="str">
        <f t="shared" si="14"/>
        <v/>
      </c>
      <c r="S69" s="390" t="s">
        <v>57</v>
      </c>
      <c r="T69" s="184"/>
      <c r="U69" s="185"/>
      <c r="V69" s="26" t="str">
        <f t="shared" si="15"/>
        <v/>
      </c>
      <c r="W69" s="185"/>
      <c r="X69" s="185"/>
      <c r="Y69" s="388"/>
      <c r="Z69" s="390" t="s">
        <v>57</v>
      </c>
      <c r="AA69" s="185" t="s">
        <v>57</v>
      </c>
      <c r="AB69" s="186"/>
      <c r="AC69" s="26" t="str">
        <f t="shared" si="9"/>
        <v/>
      </c>
      <c r="AD69" s="187"/>
      <c r="AE69" s="187"/>
      <c r="AF69" s="281"/>
      <c r="AG69" t="s">
        <v>57</v>
      </c>
      <c r="AJ69" t="str">
        <f t="shared" si="16"/>
        <v/>
      </c>
      <c r="AN69" t="str">
        <f t="shared" si="17"/>
        <v/>
      </c>
      <c r="AO69">
        <f t="shared" si="10"/>
        <v>0</v>
      </c>
      <c r="AP69">
        <f t="shared" si="18"/>
        <v>0</v>
      </c>
      <c r="AQ69">
        <f t="shared" si="19"/>
        <v>0</v>
      </c>
      <c r="AR69">
        <f t="shared" si="20"/>
        <v>0</v>
      </c>
      <c r="AS69">
        <f t="shared" si="21"/>
        <v>0</v>
      </c>
    </row>
    <row r="70" spans="1:45" ht="33" customHeight="1">
      <c r="A70" s="121" t="str">
        <f t="shared" si="11"/>
        <v/>
      </c>
      <c r="B70" s="168"/>
      <c r="C70" s="280"/>
      <c r="D70" s="98"/>
      <c r="E70" s="390"/>
      <c r="F70" s="390"/>
      <c r="G70" s="22"/>
      <c r="H70" s="35" t="str">
        <f t="shared" si="8"/>
        <v/>
      </c>
      <c r="I70" s="22"/>
      <c r="J70" s="22"/>
      <c r="K70" s="390" t="s">
        <v>57</v>
      </c>
      <c r="L70" s="136"/>
      <c r="M70" s="90"/>
      <c r="N70" s="23" t="str">
        <f t="shared" si="12"/>
        <v/>
      </c>
      <c r="O70" s="26" t="str">
        <f t="shared" si="22"/>
        <v/>
      </c>
      <c r="P70" s="115"/>
      <c r="Q70" s="95" t="str">
        <f t="shared" si="13"/>
        <v/>
      </c>
      <c r="R70" s="431" t="str">
        <f t="shared" si="14"/>
        <v/>
      </c>
      <c r="S70" s="390" t="s">
        <v>57</v>
      </c>
      <c r="T70" s="184"/>
      <c r="U70" s="185"/>
      <c r="V70" s="26" t="str">
        <f t="shared" si="15"/>
        <v/>
      </c>
      <c r="W70" s="185"/>
      <c r="X70" s="185"/>
      <c r="Y70" s="388"/>
      <c r="Z70" s="390" t="s">
        <v>57</v>
      </c>
      <c r="AA70" s="185" t="s">
        <v>57</v>
      </c>
      <c r="AB70" s="186"/>
      <c r="AC70" s="26" t="str">
        <f t="shared" si="9"/>
        <v/>
      </c>
      <c r="AD70" s="187"/>
      <c r="AE70" s="187"/>
      <c r="AF70" s="281"/>
      <c r="AG70" t="s">
        <v>57</v>
      </c>
      <c r="AJ70" t="str">
        <f t="shared" si="16"/>
        <v/>
      </c>
      <c r="AN70" t="str">
        <f t="shared" si="17"/>
        <v/>
      </c>
      <c r="AO70">
        <f t="shared" si="10"/>
        <v>0</v>
      </c>
      <c r="AP70">
        <f t="shared" si="18"/>
        <v>0</v>
      </c>
      <c r="AQ70">
        <f t="shared" si="19"/>
        <v>0</v>
      </c>
      <c r="AR70">
        <f t="shared" si="20"/>
        <v>0</v>
      </c>
      <c r="AS70">
        <f t="shared" si="21"/>
        <v>0</v>
      </c>
    </row>
    <row r="71" spans="1:45" ht="33" customHeight="1">
      <c r="A71" s="121" t="str">
        <f t="shared" si="11"/>
        <v/>
      </c>
      <c r="B71" s="168"/>
      <c r="C71" s="280"/>
      <c r="D71" s="98"/>
      <c r="E71" s="390"/>
      <c r="F71" s="390"/>
      <c r="G71" s="22"/>
      <c r="H71" s="35" t="str">
        <f t="shared" si="8"/>
        <v/>
      </c>
      <c r="I71" s="22"/>
      <c r="J71" s="22"/>
      <c r="K71" s="390" t="s">
        <v>57</v>
      </c>
      <c r="L71" s="136"/>
      <c r="M71" s="90"/>
      <c r="N71" s="23" t="str">
        <f t="shared" si="12"/>
        <v/>
      </c>
      <c r="O71" s="26" t="str">
        <f t="shared" si="22"/>
        <v/>
      </c>
      <c r="P71" s="115"/>
      <c r="Q71" s="95" t="str">
        <f t="shared" si="13"/>
        <v/>
      </c>
      <c r="R71" s="431" t="str">
        <f t="shared" si="14"/>
        <v/>
      </c>
      <c r="S71" s="390" t="s">
        <v>57</v>
      </c>
      <c r="T71" s="184"/>
      <c r="U71" s="185"/>
      <c r="V71" s="26" t="str">
        <f t="shared" si="15"/>
        <v/>
      </c>
      <c r="W71" s="185"/>
      <c r="X71" s="185"/>
      <c r="Y71" s="388"/>
      <c r="Z71" s="390" t="s">
        <v>57</v>
      </c>
      <c r="AA71" s="185" t="s">
        <v>57</v>
      </c>
      <c r="AB71" s="186"/>
      <c r="AC71" s="26" t="str">
        <f t="shared" si="9"/>
        <v/>
      </c>
      <c r="AD71" s="187"/>
      <c r="AE71" s="187"/>
      <c r="AF71" s="281"/>
      <c r="AG71" t="s">
        <v>57</v>
      </c>
      <c r="AJ71" t="str">
        <f t="shared" si="16"/>
        <v/>
      </c>
      <c r="AN71" t="str">
        <f t="shared" si="17"/>
        <v/>
      </c>
      <c r="AO71">
        <f t="shared" si="10"/>
        <v>0</v>
      </c>
      <c r="AP71">
        <f t="shared" si="18"/>
        <v>0</v>
      </c>
      <c r="AQ71">
        <f t="shared" si="19"/>
        <v>0</v>
      </c>
      <c r="AR71">
        <f t="shared" si="20"/>
        <v>0</v>
      </c>
      <c r="AS71">
        <f t="shared" si="21"/>
        <v>0</v>
      </c>
    </row>
    <row r="72" spans="1:45" ht="33" customHeight="1">
      <c r="A72" s="121" t="str">
        <f t="shared" si="11"/>
        <v/>
      </c>
      <c r="B72" s="168"/>
      <c r="C72" s="280"/>
      <c r="D72" s="98"/>
      <c r="E72" s="390"/>
      <c r="F72" s="390"/>
      <c r="G72" s="22"/>
      <c r="H72" s="35" t="str">
        <f t="shared" si="8"/>
        <v/>
      </c>
      <c r="I72" s="22"/>
      <c r="J72" s="22"/>
      <c r="K72" s="390" t="s">
        <v>57</v>
      </c>
      <c r="L72" s="136"/>
      <c r="M72" s="90"/>
      <c r="N72" s="23" t="str">
        <f t="shared" si="12"/>
        <v/>
      </c>
      <c r="O72" s="26" t="str">
        <f t="shared" si="22"/>
        <v/>
      </c>
      <c r="P72" s="115"/>
      <c r="Q72" s="95" t="str">
        <f t="shared" si="13"/>
        <v/>
      </c>
      <c r="R72" s="431" t="str">
        <f t="shared" si="14"/>
        <v/>
      </c>
      <c r="S72" s="390" t="s">
        <v>57</v>
      </c>
      <c r="T72" s="184"/>
      <c r="U72" s="185"/>
      <c r="V72" s="26" t="str">
        <f t="shared" si="15"/>
        <v/>
      </c>
      <c r="W72" s="185"/>
      <c r="X72" s="185"/>
      <c r="Y72" s="388"/>
      <c r="Z72" s="390" t="s">
        <v>57</v>
      </c>
      <c r="AA72" s="185" t="s">
        <v>57</v>
      </c>
      <c r="AB72" s="186"/>
      <c r="AC72" s="26" t="str">
        <f t="shared" si="9"/>
        <v/>
      </c>
      <c r="AD72" s="187"/>
      <c r="AE72" s="187"/>
      <c r="AF72" s="281"/>
      <c r="AG72" t="s">
        <v>57</v>
      </c>
      <c r="AJ72" t="str">
        <f t="shared" si="16"/>
        <v/>
      </c>
      <c r="AN72" t="str">
        <f t="shared" si="17"/>
        <v/>
      </c>
      <c r="AO72">
        <f t="shared" si="10"/>
        <v>0</v>
      </c>
      <c r="AP72">
        <f t="shared" si="18"/>
        <v>0</v>
      </c>
      <c r="AQ72">
        <f t="shared" si="19"/>
        <v>0</v>
      </c>
      <c r="AR72">
        <f t="shared" si="20"/>
        <v>0</v>
      </c>
      <c r="AS72">
        <f t="shared" si="21"/>
        <v>0</v>
      </c>
    </row>
    <row r="73" spans="1:45" ht="33" customHeight="1">
      <c r="A73" s="121" t="str">
        <f t="shared" si="11"/>
        <v/>
      </c>
      <c r="B73" s="168"/>
      <c r="C73" s="280"/>
      <c r="D73" s="98"/>
      <c r="E73" s="390"/>
      <c r="F73" s="390"/>
      <c r="G73" s="22"/>
      <c r="H73" s="35" t="str">
        <f t="shared" si="8"/>
        <v/>
      </c>
      <c r="I73" s="22"/>
      <c r="J73" s="22"/>
      <c r="K73" s="390" t="s">
        <v>57</v>
      </c>
      <c r="L73" s="136"/>
      <c r="M73" s="90"/>
      <c r="N73" s="23" t="str">
        <f t="shared" si="12"/>
        <v/>
      </c>
      <c r="O73" s="26" t="str">
        <f t="shared" si="22"/>
        <v/>
      </c>
      <c r="P73" s="115"/>
      <c r="Q73" s="95" t="str">
        <f t="shared" si="13"/>
        <v/>
      </c>
      <c r="R73" s="431" t="str">
        <f t="shared" si="14"/>
        <v/>
      </c>
      <c r="S73" s="390" t="s">
        <v>57</v>
      </c>
      <c r="T73" s="184"/>
      <c r="U73" s="185"/>
      <c r="V73" s="26" t="str">
        <f t="shared" si="15"/>
        <v/>
      </c>
      <c r="W73" s="185"/>
      <c r="X73" s="185"/>
      <c r="Y73" s="388"/>
      <c r="Z73" s="390" t="s">
        <v>57</v>
      </c>
      <c r="AA73" s="185" t="s">
        <v>57</v>
      </c>
      <c r="AB73" s="186"/>
      <c r="AC73" s="26" t="str">
        <f t="shared" si="9"/>
        <v/>
      </c>
      <c r="AD73" s="187"/>
      <c r="AE73" s="187"/>
      <c r="AF73" s="281"/>
      <c r="AG73" t="s">
        <v>57</v>
      </c>
      <c r="AJ73" t="str">
        <f t="shared" si="16"/>
        <v/>
      </c>
      <c r="AN73" t="str">
        <f t="shared" si="17"/>
        <v/>
      </c>
      <c r="AO73">
        <f t="shared" si="10"/>
        <v>0</v>
      </c>
      <c r="AP73">
        <f t="shared" si="18"/>
        <v>0</v>
      </c>
      <c r="AQ73">
        <f t="shared" si="19"/>
        <v>0</v>
      </c>
      <c r="AR73">
        <f t="shared" si="20"/>
        <v>0</v>
      </c>
      <c r="AS73">
        <f t="shared" si="21"/>
        <v>0</v>
      </c>
    </row>
    <row r="74" spans="1:45" ht="33" customHeight="1">
      <c r="A74" s="121" t="str">
        <f t="shared" si="11"/>
        <v/>
      </c>
      <c r="B74" s="168"/>
      <c r="C74" s="280"/>
      <c r="D74" s="98"/>
      <c r="E74" s="390"/>
      <c r="F74" s="390"/>
      <c r="G74" s="22"/>
      <c r="H74" s="35" t="str">
        <f t="shared" si="8"/>
        <v/>
      </c>
      <c r="I74" s="22"/>
      <c r="J74" s="22"/>
      <c r="K74" s="390" t="s">
        <v>57</v>
      </c>
      <c r="L74" s="136"/>
      <c r="M74" s="90"/>
      <c r="N74" s="23" t="str">
        <f t="shared" si="12"/>
        <v/>
      </c>
      <c r="O74" s="26" t="str">
        <f t="shared" si="22"/>
        <v/>
      </c>
      <c r="P74" s="115"/>
      <c r="Q74" s="95" t="str">
        <f t="shared" si="13"/>
        <v/>
      </c>
      <c r="R74" s="431" t="str">
        <f t="shared" si="14"/>
        <v/>
      </c>
      <c r="S74" s="390" t="s">
        <v>57</v>
      </c>
      <c r="T74" s="184"/>
      <c r="U74" s="185"/>
      <c r="V74" s="26" t="str">
        <f t="shared" si="15"/>
        <v/>
      </c>
      <c r="W74" s="185"/>
      <c r="X74" s="185"/>
      <c r="Y74" s="388"/>
      <c r="Z74" s="390" t="s">
        <v>57</v>
      </c>
      <c r="AA74" s="185" t="s">
        <v>57</v>
      </c>
      <c r="AB74" s="186"/>
      <c r="AC74" s="26" t="str">
        <f t="shared" si="9"/>
        <v/>
      </c>
      <c r="AD74" s="187"/>
      <c r="AE74" s="187"/>
      <c r="AF74" s="281"/>
      <c r="AG74" t="s">
        <v>57</v>
      </c>
      <c r="AJ74" t="str">
        <f t="shared" si="16"/>
        <v/>
      </c>
      <c r="AN74" t="str">
        <f t="shared" si="17"/>
        <v/>
      </c>
      <c r="AO74">
        <f t="shared" si="10"/>
        <v>0</v>
      </c>
      <c r="AP74">
        <f t="shared" si="18"/>
        <v>0</v>
      </c>
      <c r="AQ74">
        <f t="shared" si="19"/>
        <v>0</v>
      </c>
      <c r="AR74">
        <f t="shared" si="20"/>
        <v>0</v>
      </c>
      <c r="AS74">
        <f t="shared" si="21"/>
        <v>0</v>
      </c>
    </row>
    <row r="75" spans="1:45" ht="33" customHeight="1">
      <c r="A75" s="121" t="str">
        <f t="shared" si="11"/>
        <v/>
      </c>
      <c r="B75" s="168"/>
      <c r="C75" s="280"/>
      <c r="D75" s="98"/>
      <c r="E75" s="390"/>
      <c r="F75" s="390"/>
      <c r="G75" s="22"/>
      <c r="H75" s="35" t="str">
        <f t="shared" si="8"/>
        <v/>
      </c>
      <c r="I75" s="22"/>
      <c r="J75" s="22"/>
      <c r="K75" s="390" t="s">
        <v>57</v>
      </c>
      <c r="L75" s="136"/>
      <c r="M75" s="90"/>
      <c r="N75" s="23" t="str">
        <f t="shared" si="12"/>
        <v/>
      </c>
      <c r="O75" s="26" t="str">
        <f t="shared" si="22"/>
        <v/>
      </c>
      <c r="P75" s="115"/>
      <c r="Q75" s="95" t="str">
        <f t="shared" si="13"/>
        <v/>
      </c>
      <c r="R75" s="431" t="str">
        <f t="shared" si="14"/>
        <v/>
      </c>
      <c r="S75" s="390" t="s">
        <v>57</v>
      </c>
      <c r="T75" s="184"/>
      <c r="U75" s="185"/>
      <c r="V75" s="26" t="str">
        <f t="shared" si="15"/>
        <v/>
      </c>
      <c r="W75" s="185"/>
      <c r="X75" s="185"/>
      <c r="Y75" s="388"/>
      <c r="Z75" s="390" t="s">
        <v>57</v>
      </c>
      <c r="AA75" s="185" t="s">
        <v>57</v>
      </c>
      <c r="AB75" s="186"/>
      <c r="AC75" s="26" t="str">
        <f t="shared" si="9"/>
        <v/>
      </c>
      <c r="AD75" s="187"/>
      <c r="AE75" s="187"/>
      <c r="AF75" s="281"/>
      <c r="AG75" t="s">
        <v>57</v>
      </c>
      <c r="AJ75" t="str">
        <f t="shared" si="16"/>
        <v/>
      </c>
      <c r="AN75" t="str">
        <f t="shared" si="17"/>
        <v/>
      </c>
      <c r="AO75">
        <f>IF(P75="",0,P75*Q75)</f>
        <v>0</v>
      </c>
      <c r="AP75">
        <f t="shared" si="18"/>
        <v>0</v>
      </c>
      <c r="AQ75">
        <f t="shared" si="19"/>
        <v>0</v>
      </c>
      <c r="AR75">
        <f t="shared" si="20"/>
        <v>0</v>
      </c>
      <c r="AS75">
        <f t="shared" si="21"/>
        <v>0</v>
      </c>
    </row>
    <row r="76" spans="1:45" ht="33" customHeight="1">
      <c r="A76" s="121" t="str">
        <f t="shared" si="11"/>
        <v/>
      </c>
      <c r="B76" s="168"/>
      <c r="C76" s="280"/>
      <c r="D76" s="98"/>
      <c r="E76" s="390"/>
      <c r="F76" s="390"/>
      <c r="G76" s="22"/>
      <c r="H76" s="35" t="str">
        <f t="shared" si="8"/>
        <v/>
      </c>
      <c r="I76" s="22"/>
      <c r="J76" s="22"/>
      <c r="K76" s="390" t="s">
        <v>57</v>
      </c>
      <c r="L76" s="136"/>
      <c r="M76" s="90"/>
      <c r="N76" s="23" t="str">
        <f t="shared" si="12"/>
        <v/>
      </c>
      <c r="O76" s="26" t="str">
        <f t="shared" si="22"/>
        <v/>
      </c>
      <c r="P76" s="115"/>
      <c r="Q76" s="95" t="str">
        <f t="shared" si="13"/>
        <v/>
      </c>
      <c r="R76" s="431" t="str">
        <f t="shared" si="14"/>
        <v/>
      </c>
      <c r="S76" s="390" t="s">
        <v>57</v>
      </c>
      <c r="T76" s="184"/>
      <c r="U76" s="185"/>
      <c r="V76" s="26" t="str">
        <f t="shared" si="15"/>
        <v/>
      </c>
      <c r="W76" s="185"/>
      <c r="X76" s="185"/>
      <c r="Y76" s="388"/>
      <c r="Z76" s="390" t="s">
        <v>57</v>
      </c>
      <c r="AA76" s="185" t="s">
        <v>57</v>
      </c>
      <c r="AB76" s="186"/>
      <c r="AC76" s="26" t="str">
        <f t="shared" si="9"/>
        <v/>
      </c>
      <c r="AD76" s="187"/>
      <c r="AE76" s="187"/>
      <c r="AF76" s="281"/>
      <c r="AG76" t="s">
        <v>57</v>
      </c>
      <c r="AJ76" t="str">
        <f t="shared" si="16"/>
        <v/>
      </c>
      <c r="AN76" t="str">
        <f t="shared" si="17"/>
        <v/>
      </c>
      <c r="AO76">
        <f t="shared" si="10"/>
        <v>0</v>
      </c>
      <c r="AP76">
        <f t="shared" si="18"/>
        <v>0</v>
      </c>
      <c r="AQ76">
        <f t="shared" si="19"/>
        <v>0</v>
      </c>
      <c r="AR76">
        <f t="shared" si="20"/>
        <v>0</v>
      </c>
      <c r="AS76">
        <f t="shared" si="21"/>
        <v>0</v>
      </c>
    </row>
    <row r="77" spans="1:45" ht="33" customHeight="1">
      <c r="A77" s="121" t="str">
        <f t="shared" si="11"/>
        <v/>
      </c>
      <c r="B77" s="168"/>
      <c r="C77" s="280"/>
      <c r="D77" s="98"/>
      <c r="E77" s="390"/>
      <c r="F77" s="390"/>
      <c r="G77" s="22"/>
      <c r="H77" s="35" t="str">
        <f t="shared" si="8"/>
        <v/>
      </c>
      <c r="I77" s="22"/>
      <c r="J77" s="22"/>
      <c r="K77" s="390" t="s">
        <v>57</v>
      </c>
      <c r="L77" s="136"/>
      <c r="M77" s="90"/>
      <c r="N77" s="23" t="str">
        <f t="shared" si="12"/>
        <v/>
      </c>
      <c r="O77" s="26" t="str">
        <f t="shared" si="22"/>
        <v/>
      </c>
      <c r="P77" s="115"/>
      <c r="Q77" s="95" t="str">
        <f t="shared" si="13"/>
        <v/>
      </c>
      <c r="R77" s="431" t="str">
        <f t="shared" si="14"/>
        <v/>
      </c>
      <c r="S77" s="390" t="s">
        <v>57</v>
      </c>
      <c r="T77" s="184"/>
      <c r="U77" s="185"/>
      <c r="V77" s="26" t="str">
        <f t="shared" si="15"/>
        <v/>
      </c>
      <c r="W77" s="185"/>
      <c r="X77" s="185"/>
      <c r="Y77" s="388"/>
      <c r="Z77" s="390" t="s">
        <v>57</v>
      </c>
      <c r="AA77" s="185" t="s">
        <v>57</v>
      </c>
      <c r="AB77" s="186"/>
      <c r="AC77" s="26" t="str">
        <f t="shared" si="9"/>
        <v/>
      </c>
      <c r="AD77" s="187"/>
      <c r="AE77" s="187"/>
      <c r="AF77" s="281"/>
      <c r="AG77" t="s">
        <v>57</v>
      </c>
      <c r="AJ77" t="str">
        <f t="shared" si="16"/>
        <v/>
      </c>
      <c r="AN77" t="str">
        <f t="shared" si="17"/>
        <v/>
      </c>
      <c r="AO77">
        <f t="shared" si="10"/>
        <v>0</v>
      </c>
      <c r="AP77">
        <f t="shared" si="18"/>
        <v>0</v>
      </c>
      <c r="AQ77">
        <f t="shared" si="19"/>
        <v>0</v>
      </c>
      <c r="AR77">
        <f t="shared" si="20"/>
        <v>0</v>
      </c>
      <c r="AS77">
        <f t="shared" si="21"/>
        <v>0</v>
      </c>
    </row>
    <row r="78" spans="1:45" ht="33" customHeight="1">
      <c r="A78" s="121" t="str">
        <f t="shared" si="11"/>
        <v/>
      </c>
      <c r="B78" s="168"/>
      <c r="C78" s="280"/>
      <c r="D78" s="98"/>
      <c r="E78" s="390"/>
      <c r="F78" s="390"/>
      <c r="G78" s="22"/>
      <c r="H78" s="35" t="str">
        <f t="shared" si="8"/>
        <v/>
      </c>
      <c r="I78" s="22"/>
      <c r="J78" s="22"/>
      <c r="K78" s="390" t="s">
        <v>57</v>
      </c>
      <c r="L78" s="136"/>
      <c r="M78" s="90"/>
      <c r="N78" s="23" t="str">
        <f t="shared" si="12"/>
        <v/>
      </c>
      <c r="O78" s="26" t="str">
        <f t="shared" si="22"/>
        <v/>
      </c>
      <c r="P78" s="115"/>
      <c r="Q78" s="95" t="str">
        <f t="shared" si="13"/>
        <v/>
      </c>
      <c r="R78" s="431" t="str">
        <f t="shared" si="14"/>
        <v/>
      </c>
      <c r="S78" s="390" t="s">
        <v>57</v>
      </c>
      <c r="T78" s="184"/>
      <c r="U78" s="185"/>
      <c r="V78" s="26" t="str">
        <f t="shared" si="15"/>
        <v/>
      </c>
      <c r="W78" s="185"/>
      <c r="X78" s="185"/>
      <c r="Y78" s="388"/>
      <c r="Z78" s="390" t="s">
        <v>57</v>
      </c>
      <c r="AA78" s="185" t="s">
        <v>57</v>
      </c>
      <c r="AB78" s="186"/>
      <c r="AC78" s="26" t="str">
        <f t="shared" si="9"/>
        <v/>
      </c>
      <c r="AD78" s="187"/>
      <c r="AE78" s="187"/>
      <c r="AF78" s="281"/>
      <c r="AG78" t="s">
        <v>57</v>
      </c>
      <c r="AJ78" t="str">
        <f t="shared" si="16"/>
        <v/>
      </c>
      <c r="AN78" t="str">
        <f t="shared" si="17"/>
        <v/>
      </c>
      <c r="AO78">
        <f t="shared" si="10"/>
        <v>0</v>
      </c>
      <c r="AP78">
        <f t="shared" si="18"/>
        <v>0</v>
      </c>
      <c r="AQ78">
        <f t="shared" si="19"/>
        <v>0</v>
      </c>
      <c r="AR78">
        <f t="shared" si="20"/>
        <v>0</v>
      </c>
      <c r="AS78">
        <f t="shared" si="21"/>
        <v>0</v>
      </c>
    </row>
    <row r="79" spans="1:45" ht="33" customHeight="1">
      <c r="A79" s="121" t="str">
        <f t="shared" si="11"/>
        <v/>
      </c>
      <c r="B79" s="168"/>
      <c r="C79" s="280"/>
      <c r="D79" s="99"/>
      <c r="E79" s="43"/>
      <c r="F79" s="43"/>
      <c r="G79" s="22"/>
      <c r="H79" s="35" t="str">
        <f t="shared" si="8"/>
        <v/>
      </c>
      <c r="I79" s="22"/>
      <c r="J79" s="22"/>
      <c r="K79" s="390" t="s">
        <v>57</v>
      </c>
      <c r="L79" s="136"/>
      <c r="M79" s="90"/>
      <c r="N79" s="23" t="str">
        <f t="shared" si="12"/>
        <v/>
      </c>
      <c r="O79" s="26" t="str">
        <f t="shared" si="22"/>
        <v/>
      </c>
      <c r="P79" s="115"/>
      <c r="Q79" s="95" t="str">
        <f t="shared" si="13"/>
        <v/>
      </c>
      <c r="R79" s="431" t="str">
        <f t="shared" si="14"/>
        <v/>
      </c>
      <c r="S79" s="390" t="s">
        <v>57</v>
      </c>
      <c r="T79" s="184"/>
      <c r="U79" s="185"/>
      <c r="V79" s="26" t="str">
        <f t="shared" si="15"/>
        <v/>
      </c>
      <c r="W79" s="185"/>
      <c r="X79" s="185"/>
      <c r="Y79" s="388"/>
      <c r="Z79" s="390" t="s">
        <v>57</v>
      </c>
      <c r="AA79" s="185" t="s">
        <v>57</v>
      </c>
      <c r="AB79" s="186"/>
      <c r="AC79" s="26" t="str">
        <f t="shared" si="9"/>
        <v/>
      </c>
      <c r="AD79" s="187"/>
      <c r="AE79" s="187"/>
      <c r="AF79" s="281"/>
      <c r="AG79" t="s">
        <v>57</v>
      </c>
      <c r="AJ79" t="str">
        <f t="shared" si="16"/>
        <v/>
      </c>
      <c r="AN79" t="str">
        <f t="shared" si="17"/>
        <v/>
      </c>
      <c r="AO79">
        <f t="shared" si="10"/>
        <v>0</v>
      </c>
      <c r="AP79">
        <f t="shared" si="18"/>
        <v>0</v>
      </c>
      <c r="AQ79">
        <f t="shared" si="19"/>
        <v>0</v>
      </c>
      <c r="AR79">
        <f t="shared" si="20"/>
        <v>0</v>
      </c>
      <c r="AS79">
        <f t="shared" si="21"/>
        <v>0</v>
      </c>
    </row>
    <row r="80" spans="1:45" ht="15.75" customHeight="1">
      <c r="A80" s="4"/>
      <c r="B80" s="168"/>
      <c r="C80" s="282"/>
      <c r="D80" s="300" t="s">
        <v>63</v>
      </c>
      <c r="E80" s="300"/>
      <c r="F80" s="300"/>
      <c r="G80" s="301"/>
      <c r="H80" s="300"/>
      <c r="I80" s="300"/>
      <c r="J80" s="300"/>
      <c r="K80" s="300"/>
      <c r="L80" s="300"/>
      <c r="M80" s="300"/>
      <c r="N80" s="300"/>
      <c r="O80" s="300"/>
      <c r="P80" s="302"/>
      <c r="Q80" s="300"/>
      <c r="R80" s="300"/>
      <c r="S80" s="300"/>
      <c r="T80" s="302"/>
      <c r="U80" s="394"/>
      <c r="V80" s="300" t="s">
        <v>63</v>
      </c>
      <c r="W80" s="300"/>
      <c r="X80" s="300"/>
      <c r="Y80" s="300"/>
      <c r="Z80" s="300"/>
      <c r="AA80" s="300"/>
      <c r="AB80" s="302"/>
      <c r="AC80" s="394"/>
      <c r="AD80" s="300" t="s">
        <v>63</v>
      </c>
      <c r="AE80" s="300"/>
      <c r="AF80" s="395"/>
      <c r="AN80">
        <f t="shared" ref="AN80:AS80" si="23">SUM(AN60:AN79)</f>
        <v>0</v>
      </c>
      <c r="AO80">
        <f t="shared" si="23"/>
        <v>0</v>
      </c>
      <c r="AP80">
        <f t="shared" si="23"/>
        <v>0</v>
      </c>
      <c r="AQ80">
        <f t="shared" si="23"/>
        <v>0</v>
      </c>
      <c r="AR80">
        <f t="shared" si="23"/>
        <v>0</v>
      </c>
      <c r="AS80">
        <f t="shared" si="23"/>
        <v>0</v>
      </c>
    </row>
    <row r="81" spans="1:33">
      <c r="A81" s="4"/>
      <c r="B81" s="168"/>
      <c r="C81" s="168"/>
      <c r="D81" s="168"/>
      <c r="E81" s="168"/>
      <c r="F81" s="168"/>
      <c r="G81" s="89"/>
      <c r="H81" s="168"/>
      <c r="I81" s="168"/>
      <c r="J81" s="168"/>
      <c r="K81" s="168"/>
      <c r="L81" s="168"/>
    </row>
    <row r="82" spans="1:33" hidden="1">
      <c r="A82" s="4"/>
      <c r="B82" s="168"/>
      <c r="C82" s="168"/>
      <c r="D82" s="168"/>
      <c r="E82" s="168"/>
      <c r="F82" s="168"/>
      <c r="G82" s="89"/>
      <c r="H82" s="168"/>
      <c r="I82" s="168"/>
      <c r="J82" s="168"/>
      <c r="K82" s="168"/>
      <c r="L82" s="168"/>
      <c r="Q82">
        <f>SUM(Q60:Q79)</f>
        <v>0</v>
      </c>
      <c r="V82">
        <f>SUM(V60:V79)</f>
        <v>0</v>
      </c>
      <c r="AC82">
        <f>SUM(AC60:AC79)</f>
        <v>0</v>
      </c>
      <c r="AE82" t="s">
        <v>140</v>
      </c>
      <c r="AF82">
        <f>SUM(AN60:AN79)</f>
        <v>0</v>
      </c>
      <c r="AG82">
        <f>SUM(AO60:AO79)</f>
        <v>0</v>
      </c>
    </row>
    <row r="83" spans="1:33">
      <c r="A83" s="4"/>
      <c r="B83" s="168"/>
      <c r="C83" s="168"/>
      <c r="D83" s="168"/>
      <c r="E83" s="168"/>
      <c r="F83" s="168"/>
      <c r="G83" s="89"/>
      <c r="H83" s="168"/>
      <c r="I83" s="168"/>
      <c r="J83" s="168"/>
      <c r="K83" s="168"/>
      <c r="L83" s="168"/>
    </row>
    <row r="84" spans="1:33" ht="15" thickBot="1">
      <c r="A84" s="4"/>
      <c r="B84" s="3"/>
      <c r="C84" s="231" t="s">
        <v>230</v>
      </c>
      <c r="D84" s="231"/>
      <c r="E84" s="231"/>
      <c r="F84" s="231"/>
      <c r="G84" s="231"/>
      <c r="H84" s="231"/>
      <c r="I84" s="231"/>
      <c r="J84" s="231"/>
      <c r="K84" s="231"/>
      <c r="L84" s="231"/>
      <c r="M84" s="231"/>
      <c r="N84" s="231"/>
      <c r="O84" s="231"/>
      <c r="P84" s="231"/>
      <c r="Q84" s="231"/>
      <c r="R84" s="231"/>
      <c r="S84" s="231"/>
      <c r="T84" s="231"/>
      <c r="U84" s="231"/>
      <c r="V84" s="231"/>
      <c r="W84" s="231"/>
      <c r="X84" s="231"/>
      <c r="Y84" s="231"/>
      <c r="Z84" s="231"/>
      <c r="AA84" s="231"/>
    </row>
    <row r="85" spans="1:33" ht="15" hidden="1" thickBot="1">
      <c r="A85" s="4"/>
      <c r="B85" s="3"/>
      <c r="C85" s="286"/>
      <c r="D85" s="296"/>
      <c r="E85" s="296"/>
      <c r="F85" s="296"/>
      <c r="G85" s="295"/>
      <c r="H85" s="296"/>
      <c r="I85" s="296"/>
      <c r="J85" s="296"/>
      <c r="K85" s="296"/>
      <c r="L85" s="296"/>
      <c r="M85" s="296"/>
      <c r="N85" s="296"/>
      <c r="O85" s="296"/>
      <c r="P85" s="296"/>
      <c r="Q85" s="296"/>
      <c r="R85" s="296"/>
      <c r="S85" s="297"/>
      <c r="T85" s="296"/>
      <c r="U85" s="296"/>
      <c r="V85" s="296"/>
      <c r="W85" s="296"/>
      <c r="X85" s="296"/>
      <c r="Y85" s="296"/>
      <c r="Z85" s="296"/>
      <c r="AA85" s="290"/>
    </row>
    <row r="86" spans="1:33" ht="32.25" customHeight="1" thickBot="1">
      <c r="A86" s="4"/>
      <c r="B86" s="3"/>
      <c r="C86" s="280"/>
      <c r="D86" s="4" t="s">
        <v>272</v>
      </c>
      <c r="E86" s="388"/>
      <c r="F86" s="388"/>
      <c r="G86" s="89"/>
      <c r="H86" s="89"/>
      <c r="I86" s="388"/>
      <c r="J86" s="388"/>
      <c r="K86" s="388"/>
      <c r="L86" s="388"/>
      <c r="M86" s="388"/>
      <c r="N86" s="388"/>
      <c r="O86" s="388"/>
      <c r="P86" s="388"/>
      <c r="Q86" s="388"/>
      <c r="R86" s="388"/>
      <c r="S86" s="388"/>
      <c r="T86" s="70"/>
      <c r="U86" s="388"/>
      <c r="V86" s="388"/>
      <c r="W86" s="388"/>
      <c r="X86" s="59"/>
      <c r="Y86" s="75" t="s">
        <v>70</v>
      </c>
      <c r="Z86" s="58" t="str">
        <f>IFERROR((COUNTIF(W88:W137,"Yes"))/(COUNTIF(W88:W137,"Yes")+COUNTIF(W88:W137,"No")),"")</f>
        <v/>
      </c>
      <c r="AA86" s="281"/>
    </row>
    <row r="87" spans="1:33" ht="137.25" customHeight="1">
      <c r="A87" s="4"/>
      <c r="B87" s="168"/>
      <c r="C87" s="280"/>
      <c r="D87" s="271" t="s">
        <v>136</v>
      </c>
      <c r="E87" s="271" t="s">
        <v>137</v>
      </c>
      <c r="F87" s="304" t="s">
        <v>13</v>
      </c>
      <c r="G87" s="271" t="s">
        <v>14</v>
      </c>
      <c r="H87" s="271" t="s">
        <v>48</v>
      </c>
      <c r="I87" s="271" t="s">
        <v>15</v>
      </c>
      <c r="J87" s="271" t="s">
        <v>16</v>
      </c>
      <c r="K87" s="271" t="s">
        <v>17</v>
      </c>
      <c r="L87" s="311" t="s">
        <v>18</v>
      </c>
      <c r="M87" s="271" t="s">
        <v>19</v>
      </c>
      <c r="N87" s="311" t="s">
        <v>20</v>
      </c>
      <c r="O87" s="305" t="s">
        <v>19</v>
      </c>
      <c r="P87" s="271" t="s">
        <v>123</v>
      </c>
      <c r="Q87" s="391" t="s">
        <v>124</v>
      </c>
      <c r="R87" s="271" t="s">
        <v>46</v>
      </c>
      <c r="S87" s="312" t="s">
        <v>125</v>
      </c>
      <c r="T87" s="313" t="s">
        <v>126</v>
      </c>
      <c r="U87" s="312" t="s">
        <v>150</v>
      </c>
      <c r="V87" s="313" t="s">
        <v>151</v>
      </c>
      <c r="W87" s="314" t="s">
        <v>72</v>
      </c>
      <c r="X87" s="314" t="s">
        <v>24</v>
      </c>
      <c r="Y87" s="271" t="s">
        <v>25</v>
      </c>
      <c r="Z87" s="271" t="s">
        <v>26</v>
      </c>
      <c r="AA87" s="281"/>
    </row>
    <row r="88" spans="1:33" ht="35.25" customHeight="1">
      <c r="A88" s="4"/>
      <c r="B88" s="168"/>
      <c r="C88" s="280"/>
      <c r="D88" s="390" t="s">
        <v>57</v>
      </c>
      <c r="E88" s="98"/>
      <c r="F88" s="90"/>
      <c r="G88" s="390"/>
      <c r="H88" s="390" t="s">
        <v>57</v>
      </c>
      <c r="I88" s="138"/>
      <c r="J88" s="390" t="s">
        <v>57</v>
      </c>
      <c r="K88" s="390" t="s">
        <v>57</v>
      </c>
      <c r="L88" s="111"/>
      <c r="M88" s="109"/>
      <c r="N88" s="111"/>
      <c r="O88" s="109"/>
      <c r="P88" s="35" t="str">
        <f t="shared" ref="P88:P119" si="24">IF(D88="Exclusion",IF(E88=$F$14,$F$8,VLOOKUP(E88,$E$60:$G$79,3,FALSE)),"")</f>
        <v/>
      </c>
      <c r="Q88" s="35" t="str">
        <f>IF(P88="","",IF(ABS(P88-RatingPdStart)&gt;60,"Rating Period outside of Billing Period",DATE(YEAR(P88)+1,MONTH(P88),DAY(P88)-1)))</f>
        <v/>
      </c>
      <c r="R88" s="60" t="str">
        <f t="shared" ref="R88:R119" si="25">IF(L88="","",IF(N88-L88+1&lt;0,"Billing Dates are mixed up",N88-L88+1))</f>
        <v/>
      </c>
      <c r="S88" s="26">
        <f>IF(D88="Exclusion",IF(OR(L88="",N88=""),"",IF(OR(L88&gt;$F$9,N88&lt;$F$8),0,IF(AND(L88=MEDIAN(L88,$F$8,$F$9),N88=MEDIAN(N88,$F$8,$F$9)),N88-L88+1,IF(AND(L88&lt;$F$8,N88&gt;$F$9),$F$9-$F$8+1,IF(L88&lt;$F$8,N88-$F$8+1,IF(N88&gt;$F$9,$F$9-L88+1)))))),0)</f>
        <v>0</v>
      </c>
      <c r="T88" s="95" t="str">
        <f>IF(D88="Exclusion",IFERROR(IF(H88="Yes",(O88-M88)*I88/R88*S88,(O88-M88)/R88*S88),""),"")</f>
        <v/>
      </c>
      <c r="U88" s="26" t="str">
        <f>IF(OR(L88="",N88=""),"",IF(MIN(N88,RatingPdEnd+60)-MAX(L88,RatingPdStart-60)+1&lt;=0,0,MIN(MIN(N88,RatingPdEnd+60)-MAX(L88,RatingPdStart-60)+1,RatingPdEnd-RatingPdStart+1)))</f>
        <v/>
      </c>
      <c r="V88" s="95" t="str">
        <f>IF(D88="Inclusion",IFERROR(IF(H88="Yes",(O88-M88)*I88/R88*U88,(O88-M88)/R88*U88),""),"")</f>
        <v/>
      </c>
      <c r="W88" s="140" t="s">
        <v>57</v>
      </c>
      <c r="X88" s="140" t="s">
        <v>57</v>
      </c>
      <c r="Y88" s="141"/>
      <c r="Z88" s="140" t="s">
        <v>57</v>
      </c>
      <c r="AA88" s="281"/>
    </row>
    <row r="89" spans="1:33" ht="35.25" customHeight="1">
      <c r="A89" s="4"/>
      <c r="B89" s="168"/>
      <c r="C89" s="280"/>
      <c r="D89" s="422" t="s">
        <v>57</v>
      </c>
      <c r="E89" s="98"/>
      <c r="F89" s="90"/>
      <c r="G89" s="390"/>
      <c r="H89" s="390" t="s">
        <v>57</v>
      </c>
      <c r="I89" s="138"/>
      <c r="J89" s="390" t="s">
        <v>57</v>
      </c>
      <c r="K89" s="390" t="s">
        <v>57</v>
      </c>
      <c r="L89" s="111"/>
      <c r="M89" s="109"/>
      <c r="N89" s="111"/>
      <c r="O89" s="109"/>
      <c r="P89" s="35" t="str">
        <f t="shared" si="24"/>
        <v/>
      </c>
      <c r="Q89" s="35" t="str">
        <f>IF(P89="","",IF(ABS(P89-RatingPdStart)&gt;60,"Rating Period outside of Billing Period",DATE(YEAR(P89)+1,MONTH(P89),DAY(P89)-1)))</f>
        <v/>
      </c>
      <c r="R89" s="60" t="str">
        <f t="shared" si="25"/>
        <v/>
      </c>
      <c r="S89" s="26">
        <f t="shared" ref="S89:S119" si="26">IF(D89="Exclusion",IF(OR(L89="",N89=""),"",IF(OR(L89&gt;$F$9,N89&lt;$F$8),0,IF(AND(L89=MEDIAN(L89,$F$8,$F$9),N89=MEDIAN(N89,$F$8,$F$9)),N89-L89+1,IF(AND(L89&lt;$F$8,N89&gt;$F$9),$F$9-$F$8+1,IF(L89&lt;$F$8,N89-$F$8+1,IF(N89&gt;$F$9,$F$9-L89+1)))))),0)</f>
        <v>0</v>
      </c>
      <c r="T89" s="95" t="str">
        <f t="shared" ref="T89:T137" si="27">IF(D89="Exclusion",IFERROR(IF(H89="Yes",(O89-M89)*I89/R89*S89,(O89-M89)/R89*S89),""),"")</f>
        <v/>
      </c>
      <c r="U89" s="26" t="str">
        <f t="shared" ref="U89:U119" si="28">IF(OR(L89="",N89=""),"",IF(MIN(N89,RatingPdEnd+60)-MAX(L89,RatingPdStart-60)+1&lt;=0,0,MIN(MIN(N89,RatingPdEnd+60)-MAX(L89,RatingPdStart-60)+1,RatingPdEnd-RatingPdStart+1)))</f>
        <v/>
      </c>
      <c r="V89" s="95" t="str">
        <f t="shared" ref="V89:V137" si="29">IF(D89="Inclusion",IFERROR(IF(H89="Yes",(O89-M89)*I89/R89*U89,(O89-M89)/R89*U89),""),"")</f>
        <v/>
      </c>
      <c r="W89" s="140" t="s">
        <v>57</v>
      </c>
      <c r="X89" s="140" t="s">
        <v>57</v>
      </c>
      <c r="Y89" s="141"/>
      <c r="Z89" s="140" t="s">
        <v>57</v>
      </c>
      <c r="AA89" s="281"/>
    </row>
    <row r="90" spans="1:33" ht="35.25" customHeight="1">
      <c r="A90" s="4"/>
      <c r="B90" s="168"/>
      <c r="C90" s="280"/>
      <c r="D90" s="422" t="s">
        <v>57</v>
      </c>
      <c r="E90" s="98"/>
      <c r="F90" s="90"/>
      <c r="G90" s="390"/>
      <c r="H90" s="390" t="s">
        <v>57</v>
      </c>
      <c r="I90" s="138"/>
      <c r="J90" s="390" t="s">
        <v>57</v>
      </c>
      <c r="K90" s="390" t="s">
        <v>57</v>
      </c>
      <c r="L90" s="111"/>
      <c r="M90" s="109"/>
      <c r="N90" s="111"/>
      <c r="O90" s="109"/>
      <c r="P90" s="35" t="str">
        <f t="shared" si="24"/>
        <v/>
      </c>
      <c r="Q90" s="35" t="str">
        <f t="shared" ref="Q90:Q107" si="30">IF(P90="","",IF(ABS(P90-RatingPdStart)&gt;60,"Rating Period outside of Billing Period",DATE(YEAR(P90)+1,MONTH(P90),DAY(P90)-1)))</f>
        <v/>
      </c>
      <c r="R90" s="60" t="str">
        <f t="shared" si="25"/>
        <v/>
      </c>
      <c r="S90" s="26">
        <f t="shared" si="26"/>
        <v>0</v>
      </c>
      <c r="T90" s="95" t="str">
        <f t="shared" si="27"/>
        <v/>
      </c>
      <c r="U90" s="26" t="str">
        <f t="shared" si="28"/>
        <v/>
      </c>
      <c r="V90" s="95" t="str">
        <f t="shared" si="29"/>
        <v/>
      </c>
      <c r="W90" s="140" t="s">
        <v>57</v>
      </c>
      <c r="X90" s="140" t="s">
        <v>57</v>
      </c>
      <c r="Y90" s="141"/>
      <c r="Z90" s="140" t="s">
        <v>57</v>
      </c>
      <c r="AA90" s="281"/>
    </row>
    <row r="91" spans="1:33" ht="35.25" customHeight="1">
      <c r="A91" s="4"/>
      <c r="B91" s="168"/>
      <c r="C91" s="280"/>
      <c r="D91" s="422" t="s">
        <v>57</v>
      </c>
      <c r="E91" s="98"/>
      <c r="F91" s="90"/>
      <c r="G91" s="390"/>
      <c r="H91" s="390" t="s">
        <v>57</v>
      </c>
      <c r="I91" s="138"/>
      <c r="J91" s="390" t="s">
        <v>57</v>
      </c>
      <c r="K91" s="390" t="s">
        <v>57</v>
      </c>
      <c r="L91" s="111"/>
      <c r="M91" s="109"/>
      <c r="N91" s="111"/>
      <c r="O91" s="109"/>
      <c r="P91" s="35" t="str">
        <f t="shared" si="24"/>
        <v/>
      </c>
      <c r="Q91" s="35" t="str">
        <f t="shared" si="30"/>
        <v/>
      </c>
      <c r="R91" s="60" t="str">
        <f t="shared" si="25"/>
        <v/>
      </c>
      <c r="S91" s="26">
        <f t="shared" si="26"/>
        <v>0</v>
      </c>
      <c r="T91" s="95" t="str">
        <f t="shared" si="27"/>
        <v/>
      </c>
      <c r="U91" s="26" t="str">
        <f t="shared" si="28"/>
        <v/>
      </c>
      <c r="V91" s="95" t="str">
        <f t="shared" si="29"/>
        <v/>
      </c>
      <c r="W91" s="140" t="s">
        <v>57</v>
      </c>
      <c r="X91" s="140" t="s">
        <v>57</v>
      </c>
      <c r="Y91" s="141"/>
      <c r="Z91" s="140" t="s">
        <v>57</v>
      </c>
      <c r="AA91" s="281"/>
    </row>
    <row r="92" spans="1:33" ht="35.25" customHeight="1">
      <c r="A92" s="4"/>
      <c r="B92" s="168"/>
      <c r="C92" s="280"/>
      <c r="D92" s="422" t="s">
        <v>57</v>
      </c>
      <c r="E92" s="98"/>
      <c r="F92" s="90"/>
      <c r="G92" s="390"/>
      <c r="H92" s="390" t="s">
        <v>57</v>
      </c>
      <c r="I92" s="138"/>
      <c r="J92" s="390" t="s">
        <v>57</v>
      </c>
      <c r="K92" s="390" t="s">
        <v>57</v>
      </c>
      <c r="L92" s="111"/>
      <c r="M92" s="109"/>
      <c r="N92" s="111"/>
      <c r="O92" s="109"/>
      <c r="P92" s="35" t="str">
        <f t="shared" si="24"/>
        <v/>
      </c>
      <c r="Q92" s="35" t="str">
        <f t="shared" si="30"/>
        <v/>
      </c>
      <c r="R92" s="60" t="str">
        <f t="shared" si="25"/>
        <v/>
      </c>
      <c r="S92" s="26">
        <f t="shared" si="26"/>
        <v>0</v>
      </c>
      <c r="T92" s="95" t="str">
        <f t="shared" si="27"/>
        <v/>
      </c>
      <c r="U92" s="26" t="str">
        <f t="shared" si="28"/>
        <v/>
      </c>
      <c r="V92" s="95" t="str">
        <f t="shared" si="29"/>
        <v/>
      </c>
      <c r="W92" s="140" t="s">
        <v>57</v>
      </c>
      <c r="X92" s="140" t="s">
        <v>57</v>
      </c>
      <c r="Y92" s="141"/>
      <c r="Z92" s="140" t="s">
        <v>57</v>
      </c>
      <c r="AA92" s="281"/>
    </row>
    <row r="93" spans="1:33" ht="35.25" customHeight="1">
      <c r="A93" s="4"/>
      <c r="B93" s="168"/>
      <c r="C93" s="280"/>
      <c r="D93" s="422" t="s">
        <v>57</v>
      </c>
      <c r="E93" s="98"/>
      <c r="F93" s="90"/>
      <c r="G93" s="390"/>
      <c r="H93" s="390" t="s">
        <v>57</v>
      </c>
      <c r="I93" s="138"/>
      <c r="J93" s="390" t="s">
        <v>57</v>
      </c>
      <c r="K93" s="390" t="s">
        <v>57</v>
      </c>
      <c r="L93" s="111"/>
      <c r="M93" s="109"/>
      <c r="N93" s="111"/>
      <c r="O93" s="109"/>
      <c r="P93" s="35" t="str">
        <f t="shared" si="24"/>
        <v/>
      </c>
      <c r="Q93" s="35" t="str">
        <f t="shared" si="30"/>
        <v/>
      </c>
      <c r="R93" s="60" t="str">
        <f t="shared" si="25"/>
        <v/>
      </c>
      <c r="S93" s="26">
        <f t="shared" si="26"/>
        <v>0</v>
      </c>
      <c r="T93" s="95" t="str">
        <f t="shared" si="27"/>
        <v/>
      </c>
      <c r="U93" s="26" t="str">
        <f t="shared" si="28"/>
        <v/>
      </c>
      <c r="V93" s="95" t="str">
        <f t="shared" si="29"/>
        <v/>
      </c>
      <c r="W93" s="140" t="s">
        <v>57</v>
      </c>
      <c r="X93" s="140" t="s">
        <v>57</v>
      </c>
      <c r="Y93" s="141"/>
      <c r="Z93" s="140" t="s">
        <v>57</v>
      </c>
      <c r="AA93" s="281"/>
    </row>
    <row r="94" spans="1:33" ht="35.25" customHeight="1">
      <c r="A94" s="4"/>
      <c r="B94" s="168"/>
      <c r="C94" s="280"/>
      <c r="D94" s="422" t="s">
        <v>57</v>
      </c>
      <c r="E94" s="98"/>
      <c r="F94" s="90"/>
      <c r="G94" s="390"/>
      <c r="H94" s="390" t="s">
        <v>57</v>
      </c>
      <c r="I94" s="138"/>
      <c r="J94" s="390" t="s">
        <v>57</v>
      </c>
      <c r="K94" s="390" t="s">
        <v>57</v>
      </c>
      <c r="L94" s="111"/>
      <c r="M94" s="109"/>
      <c r="N94" s="111"/>
      <c r="O94" s="109"/>
      <c r="P94" s="35" t="str">
        <f t="shared" si="24"/>
        <v/>
      </c>
      <c r="Q94" s="35" t="str">
        <f t="shared" si="30"/>
        <v/>
      </c>
      <c r="R94" s="60" t="str">
        <f t="shared" si="25"/>
        <v/>
      </c>
      <c r="S94" s="26">
        <f t="shared" si="26"/>
        <v>0</v>
      </c>
      <c r="T94" s="95" t="str">
        <f t="shared" si="27"/>
        <v/>
      </c>
      <c r="U94" s="26" t="str">
        <f t="shared" si="28"/>
        <v/>
      </c>
      <c r="V94" s="95" t="str">
        <f t="shared" si="29"/>
        <v/>
      </c>
      <c r="W94" s="140" t="s">
        <v>57</v>
      </c>
      <c r="X94" s="140" t="s">
        <v>57</v>
      </c>
      <c r="Y94" s="141"/>
      <c r="Z94" s="140" t="s">
        <v>57</v>
      </c>
      <c r="AA94" s="281"/>
    </row>
    <row r="95" spans="1:33" ht="35.25" customHeight="1">
      <c r="A95" s="4"/>
      <c r="B95" s="168"/>
      <c r="C95" s="280"/>
      <c r="D95" s="422" t="s">
        <v>57</v>
      </c>
      <c r="E95" s="98"/>
      <c r="F95" s="90"/>
      <c r="G95" s="390"/>
      <c r="H95" s="390" t="s">
        <v>57</v>
      </c>
      <c r="I95" s="138"/>
      <c r="J95" s="390" t="s">
        <v>57</v>
      </c>
      <c r="K95" s="390" t="s">
        <v>57</v>
      </c>
      <c r="L95" s="111"/>
      <c r="M95" s="109"/>
      <c r="N95" s="111"/>
      <c r="O95" s="109"/>
      <c r="P95" s="35" t="str">
        <f t="shared" si="24"/>
        <v/>
      </c>
      <c r="Q95" s="35" t="str">
        <f t="shared" si="30"/>
        <v/>
      </c>
      <c r="R95" s="60" t="str">
        <f t="shared" si="25"/>
        <v/>
      </c>
      <c r="S95" s="26">
        <f t="shared" si="26"/>
        <v>0</v>
      </c>
      <c r="T95" s="95" t="str">
        <f t="shared" si="27"/>
        <v/>
      </c>
      <c r="U95" s="26" t="str">
        <f t="shared" si="28"/>
        <v/>
      </c>
      <c r="V95" s="95" t="str">
        <f t="shared" si="29"/>
        <v/>
      </c>
      <c r="W95" s="140" t="s">
        <v>57</v>
      </c>
      <c r="X95" s="140" t="s">
        <v>57</v>
      </c>
      <c r="Y95" s="141"/>
      <c r="Z95" s="140" t="s">
        <v>57</v>
      </c>
      <c r="AA95" s="281"/>
    </row>
    <row r="96" spans="1:33" ht="35.25" customHeight="1">
      <c r="A96" s="4"/>
      <c r="B96" s="168"/>
      <c r="C96" s="280"/>
      <c r="D96" s="422" t="s">
        <v>57</v>
      </c>
      <c r="E96" s="98"/>
      <c r="F96" s="90"/>
      <c r="G96" s="390"/>
      <c r="H96" s="390" t="s">
        <v>57</v>
      </c>
      <c r="I96" s="138"/>
      <c r="J96" s="390" t="s">
        <v>57</v>
      </c>
      <c r="K96" s="390" t="s">
        <v>57</v>
      </c>
      <c r="L96" s="111"/>
      <c r="M96" s="109"/>
      <c r="N96" s="111"/>
      <c r="O96" s="109"/>
      <c r="P96" s="35" t="str">
        <f t="shared" si="24"/>
        <v/>
      </c>
      <c r="Q96" s="35" t="str">
        <f t="shared" si="30"/>
        <v/>
      </c>
      <c r="R96" s="60" t="str">
        <f t="shared" si="25"/>
        <v/>
      </c>
      <c r="S96" s="26">
        <f t="shared" si="26"/>
        <v>0</v>
      </c>
      <c r="T96" s="95" t="str">
        <f t="shared" si="27"/>
        <v/>
      </c>
      <c r="U96" s="26" t="str">
        <f t="shared" si="28"/>
        <v/>
      </c>
      <c r="V96" s="95" t="str">
        <f t="shared" si="29"/>
        <v/>
      </c>
      <c r="W96" s="140" t="s">
        <v>57</v>
      </c>
      <c r="X96" s="140" t="s">
        <v>57</v>
      </c>
      <c r="Y96" s="141"/>
      <c r="Z96" s="140" t="s">
        <v>57</v>
      </c>
      <c r="AA96" s="281"/>
    </row>
    <row r="97" spans="1:27" ht="35.25" customHeight="1">
      <c r="A97" s="4"/>
      <c r="B97" s="168"/>
      <c r="C97" s="280"/>
      <c r="D97" s="422" t="s">
        <v>57</v>
      </c>
      <c r="E97" s="98"/>
      <c r="F97" s="90"/>
      <c r="G97" s="390"/>
      <c r="H97" s="390" t="s">
        <v>57</v>
      </c>
      <c r="I97" s="138"/>
      <c r="J97" s="390" t="s">
        <v>57</v>
      </c>
      <c r="K97" s="390" t="s">
        <v>57</v>
      </c>
      <c r="L97" s="111"/>
      <c r="M97" s="109"/>
      <c r="N97" s="111"/>
      <c r="O97" s="109"/>
      <c r="P97" s="35" t="str">
        <f t="shared" si="24"/>
        <v/>
      </c>
      <c r="Q97" s="35" t="str">
        <f t="shared" si="30"/>
        <v/>
      </c>
      <c r="R97" s="60" t="str">
        <f t="shared" si="25"/>
        <v/>
      </c>
      <c r="S97" s="26">
        <f t="shared" si="26"/>
        <v>0</v>
      </c>
      <c r="T97" s="95" t="str">
        <f t="shared" si="27"/>
        <v/>
      </c>
      <c r="U97" s="26" t="str">
        <f t="shared" si="28"/>
        <v/>
      </c>
      <c r="V97" s="95" t="str">
        <f t="shared" si="29"/>
        <v/>
      </c>
      <c r="W97" s="140" t="s">
        <v>57</v>
      </c>
      <c r="X97" s="140" t="s">
        <v>57</v>
      </c>
      <c r="Y97" s="141"/>
      <c r="Z97" s="140" t="s">
        <v>57</v>
      </c>
      <c r="AA97" s="281"/>
    </row>
    <row r="98" spans="1:27" ht="35.25" customHeight="1">
      <c r="A98" s="4"/>
      <c r="B98" s="168"/>
      <c r="C98" s="280"/>
      <c r="D98" s="422" t="s">
        <v>57</v>
      </c>
      <c r="E98" s="98"/>
      <c r="F98" s="90"/>
      <c r="G98" s="390"/>
      <c r="H98" s="390" t="s">
        <v>57</v>
      </c>
      <c r="I98" s="138"/>
      <c r="J98" s="390" t="s">
        <v>57</v>
      </c>
      <c r="K98" s="390" t="s">
        <v>57</v>
      </c>
      <c r="L98" s="111"/>
      <c r="M98" s="109"/>
      <c r="N98" s="111"/>
      <c r="O98" s="109"/>
      <c r="P98" s="35" t="str">
        <f t="shared" si="24"/>
        <v/>
      </c>
      <c r="Q98" s="35" t="str">
        <f t="shared" si="30"/>
        <v/>
      </c>
      <c r="R98" s="60" t="str">
        <f t="shared" si="25"/>
        <v/>
      </c>
      <c r="S98" s="26">
        <f t="shared" si="26"/>
        <v>0</v>
      </c>
      <c r="T98" s="95" t="str">
        <f t="shared" si="27"/>
        <v/>
      </c>
      <c r="U98" s="26" t="str">
        <f t="shared" si="28"/>
        <v/>
      </c>
      <c r="V98" s="95" t="str">
        <f t="shared" si="29"/>
        <v/>
      </c>
      <c r="W98" s="140" t="s">
        <v>57</v>
      </c>
      <c r="X98" s="140" t="s">
        <v>57</v>
      </c>
      <c r="Y98" s="141"/>
      <c r="Z98" s="140" t="s">
        <v>57</v>
      </c>
      <c r="AA98" s="281"/>
    </row>
    <row r="99" spans="1:27" ht="35.25" customHeight="1">
      <c r="A99" s="4"/>
      <c r="B99" s="168"/>
      <c r="C99" s="280"/>
      <c r="D99" s="422" t="s">
        <v>57</v>
      </c>
      <c r="E99" s="98"/>
      <c r="F99" s="90"/>
      <c r="G99" s="390"/>
      <c r="H99" s="390" t="s">
        <v>57</v>
      </c>
      <c r="I99" s="138"/>
      <c r="J99" s="390" t="s">
        <v>57</v>
      </c>
      <c r="K99" s="390" t="s">
        <v>57</v>
      </c>
      <c r="L99" s="111"/>
      <c r="M99" s="109"/>
      <c r="N99" s="111"/>
      <c r="O99" s="109"/>
      <c r="P99" s="35" t="str">
        <f t="shared" si="24"/>
        <v/>
      </c>
      <c r="Q99" s="35" t="str">
        <f t="shared" si="30"/>
        <v/>
      </c>
      <c r="R99" s="60" t="str">
        <f t="shared" si="25"/>
        <v/>
      </c>
      <c r="S99" s="26">
        <f t="shared" si="26"/>
        <v>0</v>
      </c>
      <c r="T99" s="95" t="str">
        <f t="shared" si="27"/>
        <v/>
      </c>
      <c r="U99" s="26" t="str">
        <f t="shared" si="28"/>
        <v/>
      </c>
      <c r="V99" s="95" t="str">
        <f t="shared" si="29"/>
        <v/>
      </c>
      <c r="W99" s="140" t="s">
        <v>57</v>
      </c>
      <c r="X99" s="140" t="s">
        <v>57</v>
      </c>
      <c r="Y99" s="141"/>
      <c r="Z99" s="140" t="s">
        <v>57</v>
      </c>
      <c r="AA99" s="281"/>
    </row>
    <row r="100" spans="1:27" ht="35.25" customHeight="1">
      <c r="A100" s="4"/>
      <c r="B100" s="168"/>
      <c r="C100" s="280"/>
      <c r="D100" s="422" t="s">
        <v>57</v>
      </c>
      <c r="E100" s="98"/>
      <c r="F100" s="90"/>
      <c r="G100" s="390"/>
      <c r="H100" s="390" t="s">
        <v>57</v>
      </c>
      <c r="I100" s="138"/>
      <c r="J100" s="390" t="s">
        <v>57</v>
      </c>
      <c r="K100" s="390" t="s">
        <v>57</v>
      </c>
      <c r="L100" s="111"/>
      <c r="M100" s="109"/>
      <c r="N100" s="111"/>
      <c r="O100" s="109"/>
      <c r="P100" s="35" t="str">
        <f t="shared" si="24"/>
        <v/>
      </c>
      <c r="Q100" s="35" t="str">
        <f t="shared" si="30"/>
        <v/>
      </c>
      <c r="R100" s="60" t="str">
        <f t="shared" si="25"/>
        <v/>
      </c>
      <c r="S100" s="26">
        <f t="shared" si="26"/>
        <v>0</v>
      </c>
      <c r="T100" s="95" t="str">
        <f t="shared" si="27"/>
        <v/>
      </c>
      <c r="U100" s="26" t="str">
        <f t="shared" si="28"/>
        <v/>
      </c>
      <c r="V100" s="95" t="str">
        <f t="shared" si="29"/>
        <v/>
      </c>
      <c r="W100" s="140" t="s">
        <v>57</v>
      </c>
      <c r="X100" s="140" t="s">
        <v>57</v>
      </c>
      <c r="Y100" s="141"/>
      <c r="Z100" s="140" t="s">
        <v>57</v>
      </c>
      <c r="AA100" s="281"/>
    </row>
    <row r="101" spans="1:27" ht="35.25" customHeight="1">
      <c r="A101" s="4"/>
      <c r="B101" s="168"/>
      <c r="C101" s="280"/>
      <c r="D101" s="422" t="s">
        <v>57</v>
      </c>
      <c r="E101" s="98"/>
      <c r="F101" s="90"/>
      <c r="G101" s="390"/>
      <c r="H101" s="390" t="s">
        <v>57</v>
      </c>
      <c r="I101" s="138"/>
      <c r="J101" s="390" t="s">
        <v>57</v>
      </c>
      <c r="K101" s="390" t="s">
        <v>57</v>
      </c>
      <c r="L101" s="111"/>
      <c r="M101" s="109"/>
      <c r="N101" s="111"/>
      <c r="O101" s="109"/>
      <c r="P101" s="35" t="str">
        <f t="shared" si="24"/>
        <v/>
      </c>
      <c r="Q101" s="35" t="str">
        <f t="shared" si="30"/>
        <v/>
      </c>
      <c r="R101" s="60" t="str">
        <f t="shared" si="25"/>
        <v/>
      </c>
      <c r="S101" s="26">
        <f t="shared" si="26"/>
        <v>0</v>
      </c>
      <c r="T101" s="95" t="str">
        <f t="shared" si="27"/>
        <v/>
      </c>
      <c r="U101" s="26" t="str">
        <f t="shared" si="28"/>
        <v/>
      </c>
      <c r="V101" s="95" t="str">
        <f t="shared" si="29"/>
        <v/>
      </c>
      <c r="W101" s="140" t="s">
        <v>57</v>
      </c>
      <c r="X101" s="140" t="s">
        <v>57</v>
      </c>
      <c r="Y101" s="141"/>
      <c r="Z101" s="140" t="s">
        <v>57</v>
      </c>
      <c r="AA101" s="281"/>
    </row>
    <row r="102" spans="1:27" ht="35.25" customHeight="1">
      <c r="A102" s="4"/>
      <c r="B102" s="168"/>
      <c r="C102" s="280"/>
      <c r="D102" s="422" t="s">
        <v>57</v>
      </c>
      <c r="E102" s="98"/>
      <c r="F102" s="90"/>
      <c r="G102" s="390"/>
      <c r="H102" s="390" t="s">
        <v>57</v>
      </c>
      <c r="I102" s="138"/>
      <c r="J102" s="390" t="s">
        <v>57</v>
      </c>
      <c r="K102" s="390" t="s">
        <v>57</v>
      </c>
      <c r="L102" s="111"/>
      <c r="M102" s="109"/>
      <c r="N102" s="111"/>
      <c r="O102" s="109"/>
      <c r="P102" s="35" t="str">
        <f t="shared" si="24"/>
        <v/>
      </c>
      <c r="Q102" s="35" t="str">
        <f t="shared" si="30"/>
        <v/>
      </c>
      <c r="R102" s="60" t="str">
        <f t="shared" si="25"/>
        <v/>
      </c>
      <c r="S102" s="26">
        <f t="shared" si="26"/>
        <v>0</v>
      </c>
      <c r="T102" s="95" t="str">
        <f t="shared" si="27"/>
        <v/>
      </c>
      <c r="U102" s="26" t="str">
        <f t="shared" si="28"/>
        <v/>
      </c>
      <c r="V102" s="95" t="str">
        <f t="shared" si="29"/>
        <v/>
      </c>
      <c r="W102" s="140" t="s">
        <v>57</v>
      </c>
      <c r="X102" s="140" t="s">
        <v>57</v>
      </c>
      <c r="Y102" s="140"/>
      <c r="Z102" s="140" t="s">
        <v>57</v>
      </c>
      <c r="AA102" s="281"/>
    </row>
    <row r="103" spans="1:27" ht="35.25" customHeight="1">
      <c r="A103" s="4"/>
      <c r="B103" s="168"/>
      <c r="C103" s="280"/>
      <c r="D103" s="422" t="s">
        <v>57</v>
      </c>
      <c r="E103" s="98"/>
      <c r="F103" s="90"/>
      <c r="G103" s="390"/>
      <c r="H103" s="390" t="s">
        <v>57</v>
      </c>
      <c r="I103" s="138"/>
      <c r="J103" s="390" t="s">
        <v>57</v>
      </c>
      <c r="K103" s="390" t="s">
        <v>57</v>
      </c>
      <c r="L103" s="111"/>
      <c r="M103" s="109"/>
      <c r="N103" s="111"/>
      <c r="O103" s="109"/>
      <c r="P103" s="35" t="str">
        <f t="shared" si="24"/>
        <v/>
      </c>
      <c r="Q103" s="35" t="str">
        <f t="shared" si="30"/>
        <v/>
      </c>
      <c r="R103" s="60" t="str">
        <f t="shared" si="25"/>
        <v/>
      </c>
      <c r="S103" s="26">
        <f t="shared" si="26"/>
        <v>0</v>
      </c>
      <c r="T103" s="95" t="str">
        <f t="shared" si="27"/>
        <v/>
      </c>
      <c r="U103" s="26" t="str">
        <f t="shared" si="28"/>
        <v/>
      </c>
      <c r="V103" s="95" t="str">
        <f t="shared" si="29"/>
        <v/>
      </c>
      <c r="W103" s="140" t="s">
        <v>57</v>
      </c>
      <c r="X103" s="140" t="s">
        <v>57</v>
      </c>
      <c r="Y103" s="140"/>
      <c r="Z103" s="140" t="s">
        <v>57</v>
      </c>
      <c r="AA103" s="281"/>
    </row>
    <row r="104" spans="1:27" ht="35.25" customHeight="1">
      <c r="A104" s="4"/>
      <c r="B104" s="168"/>
      <c r="C104" s="280"/>
      <c r="D104" s="422" t="s">
        <v>57</v>
      </c>
      <c r="E104" s="98"/>
      <c r="F104" s="90"/>
      <c r="G104" s="390"/>
      <c r="H104" s="390" t="s">
        <v>57</v>
      </c>
      <c r="I104" s="138"/>
      <c r="J104" s="390" t="s">
        <v>57</v>
      </c>
      <c r="K104" s="390" t="s">
        <v>57</v>
      </c>
      <c r="L104" s="111"/>
      <c r="M104" s="109"/>
      <c r="N104" s="111"/>
      <c r="O104" s="109"/>
      <c r="P104" s="35" t="str">
        <f t="shared" si="24"/>
        <v/>
      </c>
      <c r="Q104" s="35" t="str">
        <f t="shared" si="30"/>
        <v/>
      </c>
      <c r="R104" s="60" t="str">
        <f t="shared" si="25"/>
        <v/>
      </c>
      <c r="S104" s="26">
        <f t="shared" si="26"/>
        <v>0</v>
      </c>
      <c r="T104" s="95" t="str">
        <f t="shared" si="27"/>
        <v/>
      </c>
      <c r="U104" s="26" t="str">
        <f t="shared" si="28"/>
        <v/>
      </c>
      <c r="V104" s="95" t="str">
        <f t="shared" si="29"/>
        <v/>
      </c>
      <c r="W104" s="140" t="s">
        <v>57</v>
      </c>
      <c r="X104" s="140" t="s">
        <v>57</v>
      </c>
      <c r="Y104" s="140"/>
      <c r="Z104" s="140" t="s">
        <v>57</v>
      </c>
      <c r="AA104" s="281"/>
    </row>
    <row r="105" spans="1:27" ht="35.25" customHeight="1">
      <c r="A105" s="4"/>
      <c r="B105" s="168"/>
      <c r="C105" s="280"/>
      <c r="D105" s="422" t="s">
        <v>57</v>
      </c>
      <c r="E105" s="98"/>
      <c r="F105" s="90"/>
      <c r="G105" s="390"/>
      <c r="H105" s="390" t="s">
        <v>57</v>
      </c>
      <c r="I105" s="138"/>
      <c r="J105" s="390" t="s">
        <v>57</v>
      </c>
      <c r="K105" s="390" t="s">
        <v>57</v>
      </c>
      <c r="L105" s="111"/>
      <c r="M105" s="109"/>
      <c r="N105" s="111"/>
      <c r="O105" s="109"/>
      <c r="P105" s="35" t="str">
        <f t="shared" si="24"/>
        <v/>
      </c>
      <c r="Q105" s="35" t="str">
        <f t="shared" si="30"/>
        <v/>
      </c>
      <c r="R105" s="60" t="str">
        <f t="shared" si="25"/>
        <v/>
      </c>
      <c r="S105" s="26">
        <f t="shared" si="26"/>
        <v>0</v>
      </c>
      <c r="T105" s="95" t="str">
        <f t="shared" si="27"/>
        <v/>
      </c>
      <c r="U105" s="26" t="str">
        <f t="shared" si="28"/>
        <v/>
      </c>
      <c r="V105" s="95" t="str">
        <f t="shared" si="29"/>
        <v/>
      </c>
      <c r="W105" s="140" t="s">
        <v>57</v>
      </c>
      <c r="X105" s="140" t="s">
        <v>57</v>
      </c>
      <c r="Y105" s="140"/>
      <c r="Z105" s="140" t="s">
        <v>57</v>
      </c>
      <c r="AA105" s="281"/>
    </row>
    <row r="106" spans="1:27" ht="35.25" customHeight="1">
      <c r="A106" s="4"/>
      <c r="B106" s="168"/>
      <c r="C106" s="280"/>
      <c r="D106" s="422" t="s">
        <v>57</v>
      </c>
      <c r="E106" s="98"/>
      <c r="F106" s="90"/>
      <c r="G106" s="390"/>
      <c r="H106" s="390" t="s">
        <v>57</v>
      </c>
      <c r="I106" s="138"/>
      <c r="J106" s="390" t="s">
        <v>57</v>
      </c>
      <c r="K106" s="390" t="s">
        <v>57</v>
      </c>
      <c r="L106" s="111"/>
      <c r="M106" s="109"/>
      <c r="N106" s="111"/>
      <c r="O106" s="109"/>
      <c r="P106" s="35" t="str">
        <f t="shared" si="24"/>
        <v/>
      </c>
      <c r="Q106" s="35" t="str">
        <f t="shared" si="30"/>
        <v/>
      </c>
      <c r="R106" s="60" t="str">
        <f t="shared" si="25"/>
        <v/>
      </c>
      <c r="S106" s="26">
        <f t="shared" si="26"/>
        <v>0</v>
      </c>
      <c r="T106" s="95" t="str">
        <f t="shared" si="27"/>
        <v/>
      </c>
      <c r="U106" s="26" t="str">
        <f t="shared" si="28"/>
        <v/>
      </c>
      <c r="V106" s="95" t="str">
        <f t="shared" si="29"/>
        <v/>
      </c>
      <c r="W106" s="140" t="s">
        <v>57</v>
      </c>
      <c r="X106" s="140" t="s">
        <v>57</v>
      </c>
      <c r="Y106" s="140"/>
      <c r="Z106" s="140" t="s">
        <v>57</v>
      </c>
      <c r="AA106" s="281"/>
    </row>
    <row r="107" spans="1:27" ht="35.25" customHeight="1">
      <c r="A107" s="4"/>
      <c r="B107" s="168"/>
      <c r="C107" s="280"/>
      <c r="D107" s="422" t="s">
        <v>57</v>
      </c>
      <c r="E107" s="98"/>
      <c r="F107" s="90"/>
      <c r="G107" s="390"/>
      <c r="H107" s="390" t="s">
        <v>57</v>
      </c>
      <c r="I107" s="138"/>
      <c r="J107" s="390" t="s">
        <v>57</v>
      </c>
      <c r="K107" s="390" t="s">
        <v>57</v>
      </c>
      <c r="L107" s="111"/>
      <c r="M107" s="109"/>
      <c r="N107" s="111"/>
      <c r="O107" s="109"/>
      <c r="P107" s="35" t="str">
        <f t="shared" si="24"/>
        <v/>
      </c>
      <c r="Q107" s="35" t="str">
        <f t="shared" si="30"/>
        <v/>
      </c>
      <c r="R107" s="60" t="str">
        <f t="shared" si="25"/>
        <v/>
      </c>
      <c r="S107" s="26">
        <f t="shared" si="26"/>
        <v>0</v>
      </c>
      <c r="T107" s="95" t="str">
        <f t="shared" si="27"/>
        <v/>
      </c>
      <c r="U107" s="26" t="str">
        <f t="shared" si="28"/>
        <v/>
      </c>
      <c r="V107" s="95" t="str">
        <f t="shared" si="29"/>
        <v/>
      </c>
      <c r="W107" s="140" t="s">
        <v>57</v>
      </c>
      <c r="X107" s="140" t="s">
        <v>57</v>
      </c>
      <c r="Y107" s="140"/>
      <c r="Z107" s="140" t="s">
        <v>57</v>
      </c>
      <c r="AA107" s="281"/>
    </row>
    <row r="108" spans="1:27" ht="35.25" customHeight="1">
      <c r="A108" s="4"/>
      <c r="B108" s="168"/>
      <c r="C108" s="280"/>
      <c r="D108" s="422" t="s">
        <v>57</v>
      </c>
      <c r="E108" s="98"/>
      <c r="F108" s="90"/>
      <c r="G108" s="390"/>
      <c r="H108" s="390" t="s">
        <v>57</v>
      </c>
      <c r="I108" s="138"/>
      <c r="J108" s="390" t="s">
        <v>57</v>
      </c>
      <c r="K108" s="390" t="s">
        <v>57</v>
      </c>
      <c r="L108" s="111"/>
      <c r="M108" s="109"/>
      <c r="N108" s="111"/>
      <c r="O108" s="109"/>
      <c r="P108" s="35" t="str">
        <f t="shared" si="24"/>
        <v/>
      </c>
      <c r="Q108" s="35" t="str">
        <f t="shared" ref="Q108:Q137" si="31">IF(P108="","",IF(ABS(P108-RatingPdStart)&gt;60,"Rating Period outside of Billing Period",DATE(YEAR(P108)+1,MONTH(P108),DAY(P108)-1)))</f>
        <v/>
      </c>
      <c r="R108" s="60" t="str">
        <f t="shared" si="25"/>
        <v/>
      </c>
      <c r="S108" s="26">
        <f t="shared" si="26"/>
        <v>0</v>
      </c>
      <c r="T108" s="95" t="str">
        <f t="shared" si="27"/>
        <v/>
      </c>
      <c r="U108" s="26" t="str">
        <f t="shared" si="28"/>
        <v/>
      </c>
      <c r="V108" s="95" t="str">
        <f t="shared" si="29"/>
        <v/>
      </c>
      <c r="W108" s="140" t="s">
        <v>57</v>
      </c>
      <c r="X108" s="140" t="s">
        <v>57</v>
      </c>
      <c r="Y108" s="140"/>
      <c r="Z108" s="140" t="s">
        <v>57</v>
      </c>
      <c r="AA108" s="281"/>
    </row>
    <row r="109" spans="1:27" ht="35.25" customHeight="1">
      <c r="A109" s="4"/>
      <c r="B109" s="168"/>
      <c r="C109" s="280"/>
      <c r="D109" s="422" t="s">
        <v>57</v>
      </c>
      <c r="E109" s="98"/>
      <c r="F109" s="90"/>
      <c r="G109" s="390"/>
      <c r="H109" s="390" t="s">
        <v>57</v>
      </c>
      <c r="I109" s="138"/>
      <c r="J109" s="390" t="s">
        <v>57</v>
      </c>
      <c r="K109" s="390" t="s">
        <v>57</v>
      </c>
      <c r="L109" s="111"/>
      <c r="M109" s="109"/>
      <c r="N109" s="111"/>
      <c r="O109" s="109"/>
      <c r="P109" s="35" t="str">
        <f t="shared" si="24"/>
        <v/>
      </c>
      <c r="Q109" s="35" t="str">
        <f t="shared" si="31"/>
        <v/>
      </c>
      <c r="R109" s="60" t="str">
        <f t="shared" si="25"/>
        <v/>
      </c>
      <c r="S109" s="26">
        <f t="shared" si="26"/>
        <v>0</v>
      </c>
      <c r="T109" s="95" t="str">
        <f t="shared" si="27"/>
        <v/>
      </c>
      <c r="U109" s="26" t="str">
        <f t="shared" si="28"/>
        <v/>
      </c>
      <c r="V109" s="95" t="str">
        <f t="shared" si="29"/>
        <v/>
      </c>
      <c r="W109" s="140" t="s">
        <v>57</v>
      </c>
      <c r="X109" s="140" t="s">
        <v>57</v>
      </c>
      <c r="Y109" s="140"/>
      <c r="Z109" s="140" t="s">
        <v>57</v>
      </c>
      <c r="AA109" s="281"/>
    </row>
    <row r="110" spans="1:27" ht="35.25" customHeight="1">
      <c r="A110" s="4"/>
      <c r="B110" s="168"/>
      <c r="C110" s="280"/>
      <c r="D110" s="422" t="s">
        <v>57</v>
      </c>
      <c r="E110" s="98"/>
      <c r="F110" s="90"/>
      <c r="G110" s="390"/>
      <c r="H110" s="390" t="s">
        <v>57</v>
      </c>
      <c r="I110" s="138"/>
      <c r="J110" s="390" t="s">
        <v>57</v>
      </c>
      <c r="K110" s="390" t="s">
        <v>57</v>
      </c>
      <c r="L110" s="111"/>
      <c r="M110" s="109"/>
      <c r="N110" s="111"/>
      <c r="O110" s="109"/>
      <c r="P110" s="35" t="str">
        <f t="shared" si="24"/>
        <v/>
      </c>
      <c r="Q110" s="35" t="str">
        <f t="shared" si="31"/>
        <v/>
      </c>
      <c r="R110" s="60" t="str">
        <f t="shared" si="25"/>
        <v/>
      </c>
      <c r="S110" s="26">
        <f t="shared" si="26"/>
        <v>0</v>
      </c>
      <c r="T110" s="95" t="str">
        <f t="shared" si="27"/>
        <v/>
      </c>
      <c r="U110" s="26" t="str">
        <f t="shared" si="28"/>
        <v/>
      </c>
      <c r="V110" s="95" t="str">
        <f t="shared" si="29"/>
        <v/>
      </c>
      <c r="W110" s="140" t="s">
        <v>57</v>
      </c>
      <c r="X110" s="140" t="s">
        <v>57</v>
      </c>
      <c r="Y110" s="140"/>
      <c r="Z110" s="140" t="s">
        <v>57</v>
      </c>
      <c r="AA110" s="281"/>
    </row>
    <row r="111" spans="1:27" ht="35.25" customHeight="1">
      <c r="A111" s="4"/>
      <c r="B111" s="168"/>
      <c r="C111" s="280"/>
      <c r="D111" s="422" t="s">
        <v>57</v>
      </c>
      <c r="E111" s="98"/>
      <c r="F111" s="90"/>
      <c r="G111" s="390"/>
      <c r="H111" s="390" t="s">
        <v>57</v>
      </c>
      <c r="I111" s="138"/>
      <c r="J111" s="390" t="s">
        <v>57</v>
      </c>
      <c r="K111" s="390" t="s">
        <v>57</v>
      </c>
      <c r="L111" s="111"/>
      <c r="M111" s="109"/>
      <c r="N111" s="111"/>
      <c r="O111" s="109"/>
      <c r="P111" s="35" t="str">
        <f t="shared" si="24"/>
        <v/>
      </c>
      <c r="Q111" s="35" t="str">
        <f t="shared" si="31"/>
        <v/>
      </c>
      <c r="R111" s="60" t="str">
        <f t="shared" si="25"/>
        <v/>
      </c>
      <c r="S111" s="26">
        <f t="shared" si="26"/>
        <v>0</v>
      </c>
      <c r="T111" s="95" t="str">
        <f t="shared" si="27"/>
        <v/>
      </c>
      <c r="U111" s="26" t="str">
        <f t="shared" si="28"/>
        <v/>
      </c>
      <c r="V111" s="95" t="str">
        <f t="shared" si="29"/>
        <v/>
      </c>
      <c r="W111" s="140" t="s">
        <v>57</v>
      </c>
      <c r="X111" s="140" t="s">
        <v>57</v>
      </c>
      <c r="Y111" s="140"/>
      <c r="Z111" s="140" t="s">
        <v>57</v>
      </c>
      <c r="AA111" s="281"/>
    </row>
    <row r="112" spans="1:27" ht="35.25" customHeight="1">
      <c r="A112" s="4"/>
      <c r="B112" s="168"/>
      <c r="C112" s="280"/>
      <c r="D112" s="422" t="s">
        <v>57</v>
      </c>
      <c r="E112" s="98"/>
      <c r="F112" s="90"/>
      <c r="G112" s="390"/>
      <c r="H112" s="390" t="s">
        <v>57</v>
      </c>
      <c r="I112" s="138"/>
      <c r="J112" s="390" t="s">
        <v>57</v>
      </c>
      <c r="K112" s="390" t="s">
        <v>57</v>
      </c>
      <c r="L112" s="111"/>
      <c r="M112" s="109"/>
      <c r="N112" s="111"/>
      <c r="O112" s="109"/>
      <c r="P112" s="35" t="str">
        <f t="shared" si="24"/>
        <v/>
      </c>
      <c r="Q112" s="35" t="str">
        <f t="shared" si="31"/>
        <v/>
      </c>
      <c r="R112" s="60" t="str">
        <f t="shared" si="25"/>
        <v/>
      </c>
      <c r="S112" s="26">
        <f t="shared" si="26"/>
        <v>0</v>
      </c>
      <c r="T112" s="95" t="str">
        <f t="shared" si="27"/>
        <v/>
      </c>
      <c r="U112" s="26" t="str">
        <f t="shared" si="28"/>
        <v/>
      </c>
      <c r="V112" s="95" t="str">
        <f t="shared" si="29"/>
        <v/>
      </c>
      <c r="W112" s="140" t="s">
        <v>57</v>
      </c>
      <c r="X112" s="140" t="s">
        <v>57</v>
      </c>
      <c r="Y112" s="140"/>
      <c r="Z112" s="140" t="s">
        <v>57</v>
      </c>
      <c r="AA112" s="281"/>
    </row>
    <row r="113" spans="1:27" ht="35.25" customHeight="1">
      <c r="A113" s="4"/>
      <c r="B113" s="168"/>
      <c r="C113" s="280"/>
      <c r="D113" s="422" t="s">
        <v>57</v>
      </c>
      <c r="E113" s="98"/>
      <c r="F113" s="90"/>
      <c r="G113" s="390"/>
      <c r="H113" s="390" t="s">
        <v>57</v>
      </c>
      <c r="I113" s="138"/>
      <c r="J113" s="390" t="s">
        <v>57</v>
      </c>
      <c r="K113" s="390" t="s">
        <v>57</v>
      </c>
      <c r="L113" s="111"/>
      <c r="M113" s="109"/>
      <c r="N113" s="111"/>
      <c r="O113" s="109"/>
      <c r="P113" s="35" t="str">
        <f t="shared" si="24"/>
        <v/>
      </c>
      <c r="Q113" s="35" t="str">
        <f t="shared" si="31"/>
        <v/>
      </c>
      <c r="R113" s="60" t="str">
        <f t="shared" si="25"/>
        <v/>
      </c>
      <c r="S113" s="26">
        <f t="shared" si="26"/>
        <v>0</v>
      </c>
      <c r="T113" s="95" t="str">
        <f t="shared" si="27"/>
        <v/>
      </c>
      <c r="U113" s="26" t="str">
        <f t="shared" si="28"/>
        <v/>
      </c>
      <c r="V113" s="95" t="str">
        <f t="shared" si="29"/>
        <v/>
      </c>
      <c r="W113" s="140" t="s">
        <v>57</v>
      </c>
      <c r="X113" s="140" t="s">
        <v>57</v>
      </c>
      <c r="Y113" s="140"/>
      <c r="Z113" s="140" t="s">
        <v>57</v>
      </c>
      <c r="AA113" s="281"/>
    </row>
    <row r="114" spans="1:27" ht="35.25" customHeight="1">
      <c r="A114" s="4"/>
      <c r="B114" s="168"/>
      <c r="C114" s="280"/>
      <c r="D114" s="422" t="s">
        <v>57</v>
      </c>
      <c r="E114" s="98"/>
      <c r="F114" s="90"/>
      <c r="G114" s="390"/>
      <c r="H114" s="390" t="s">
        <v>57</v>
      </c>
      <c r="I114" s="138"/>
      <c r="J114" s="390" t="s">
        <v>57</v>
      </c>
      <c r="K114" s="390" t="s">
        <v>57</v>
      </c>
      <c r="L114" s="111"/>
      <c r="M114" s="109"/>
      <c r="N114" s="111"/>
      <c r="O114" s="109"/>
      <c r="P114" s="35" t="str">
        <f t="shared" si="24"/>
        <v/>
      </c>
      <c r="Q114" s="35" t="str">
        <f t="shared" si="31"/>
        <v/>
      </c>
      <c r="R114" s="60" t="str">
        <f t="shared" si="25"/>
        <v/>
      </c>
      <c r="S114" s="26">
        <f t="shared" si="26"/>
        <v>0</v>
      </c>
      <c r="T114" s="95" t="str">
        <f t="shared" si="27"/>
        <v/>
      </c>
      <c r="U114" s="26" t="str">
        <f t="shared" si="28"/>
        <v/>
      </c>
      <c r="V114" s="95" t="str">
        <f t="shared" si="29"/>
        <v/>
      </c>
      <c r="W114" s="140" t="s">
        <v>57</v>
      </c>
      <c r="X114" s="140" t="s">
        <v>57</v>
      </c>
      <c r="Y114" s="140"/>
      <c r="Z114" s="140" t="s">
        <v>57</v>
      </c>
      <c r="AA114" s="281"/>
    </row>
    <row r="115" spans="1:27" ht="35.25" customHeight="1">
      <c r="A115" s="4"/>
      <c r="B115" s="168"/>
      <c r="C115" s="280"/>
      <c r="D115" s="422" t="s">
        <v>57</v>
      </c>
      <c r="E115" s="98"/>
      <c r="F115" s="90"/>
      <c r="G115" s="390"/>
      <c r="H115" s="390" t="s">
        <v>57</v>
      </c>
      <c r="I115" s="138"/>
      <c r="J115" s="390" t="s">
        <v>57</v>
      </c>
      <c r="K115" s="390" t="s">
        <v>57</v>
      </c>
      <c r="L115" s="111"/>
      <c r="M115" s="109"/>
      <c r="N115" s="111"/>
      <c r="O115" s="109"/>
      <c r="P115" s="35" t="str">
        <f t="shared" si="24"/>
        <v/>
      </c>
      <c r="Q115" s="35" t="str">
        <f t="shared" si="31"/>
        <v/>
      </c>
      <c r="R115" s="60" t="str">
        <f t="shared" si="25"/>
        <v/>
      </c>
      <c r="S115" s="26">
        <f t="shared" si="26"/>
        <v>0</v>
      </c>
      <c r="T115" s="95" t="str">
        <f t="shared" si="27"/>
        <v/>
      </c>
      <c r="U115" s="26" t="str">
        <f t="shared" si="28"/>
        <v/>
      </c>
      <c r="V115" s="95" t="str">
        <f t="shared" si="29"/>
        <v/>
      </c>
      <c r="W115" s="140" t="s">
        <v>57</v>
      </c>
      <c r="X115" s="140" t="s">
        <v>57</v>
      </c>
      <c r="Y115" s="140"/>
      <c r="Z115" s="140" t="s">
        <v>57</v>
      </c>
      <c r="AA115" s="281"/>
    </row>
    <row r="116" spans="1:27" ht="35.25" customHeight="1">
      <c r="A116" s="4"/>
      <c r="B116" s="168"/>
      <c r="C116" s="280"/>
      <c r="D116" s="422" t="s">
        <v>57</v>
      </c>
      <c r="E116" s="98"/>
      <c r="F116" s="90"/>
      <c r="G116" s="390"/>
      <c r="H116" s="390" t="s">
        <v>57</v>
      </c>
      <c r="I116" s="138"/>
      <c r="J116" s="390" t="s">
        <v>57</v>
      </c>
      <c r="K116" s="390" t="s">
        <v>57</v>
      </c>
      <c r="L116" s="111"/>
      <c r="M116" s="109"/>
      <c r="N116" s="111"/>
      <c r="O116" s="109"/>
      <c r="P116" s="35" t="str">
        <f t="shared" si="24"/>
        <v/>
      </c>
      <c r="Q116" s="35" t="str">
        <f t="shared" si="31"/>
        <v/>
      </c>
      <c r="R116" s="60" t="str">
        <f t="shared" si="25"/>
        <v/>
      </c>
      <c r="S116" s="26">
        <f t="shared" si="26"/>
        <v>0</v>
      </c>
      <c r="T116" s="95" t="str">
        <f t="shared" si="27"/>
        <v/>
      </c>
      <c r="U116" s="26" t="str">
        <f t="shared" si="28"/>
        <v/>
      </c>
      <c r="V116" s="95" t="str">
        <f t="shared" si="29"/>
        <v/>
      </c>
      <c r="W116" s="140" t="s">
        <v>57</v>
      </c>
      <c r="X116" s="140" t="s">
        <v>57</v>
      </c>
      <c r="Y116" s="140"/>
      <c r="Z116" s="140" t="s">
        <v>57</v>
      </c>
      <c r="AA116" s="281"/>
    </row>
    <row r="117" spans="1:27" ht="35.25" customHeight="1">
      <c r="A117" s="4"/>
      <c r="B117" s="168"/>
      <c r="C117" s="280"/>
      <c r="D117" s="422" t="s">
        <v>57</v>
      </c>
      <c r="E117" s="98"/>
      <c r="F117" s="90"/>
      <c r="G117" s="390"/>
      <c r="H117" s="390" t="s">
        <v>57</v>
      </c>
      <c r="I117" s="138"/>
      <c r="J117" s="390" t="s">
        <v>57</v>
      </c>
      <c r="K117" s="390" t="s">
        <v>57</v>
      </c>
      <c r="L117" s="111"/>
      <c r="M117" s="109"/>
      <c r="N117" s="111"/>
      <c r="O117" s="109"/>
      <c r="P117" s="35" t="str">
        <f t="shared" si="24"/>
        <v/>
      </c>
      <c r="Q117" s="35" t="str">
        <f t="shared" si="31"/>
        <v/>
      </c>
      <c r="R117" s="60" t="str">
        <f t="shared" si="25"/>
        <v/>
      </c>
      <c r="S117" s="26">
        <f t="shared" si="26"/>
        <v>0</v>
      </c>
      <c r="T117" s="95" t="str">
        <f t="shared" si="27"/>
        <v/>
      </c>
      <c r="U117" s="26" t="str">
        <f t="shared" si="28"/>
        <v/>
      </c>
      <c r="V117" s="95" t="str">
        <f t="shared" si="29"/>
        <v/>
      </c>
      <c r="W117" s="140" t="s">
        <v>57</v>
      </c>
      <c r="X117" s="140" t="s">
        <v>57</v>
      </c>
      <c r="Y117" s="140"/>
      <c r="Z117" s="140" t="s">
        <v>57</v>
      </c>
      <c r="AA117" s="281"/>
    </row>
    <row r="118" spans="1:27" ht="35.25" customHeight="1">
      <c r="A118" s="4"/>
      <c r="B118" s="168"/>
      <c r="C118" s="280"/>
      <c r="D118" s="422" t="s">
        <v>57</v>
      </c>
      <c r="E118" s="98"/>
      <c r="F118" s="90"/>
      <c r="G118" s="390"/>
      <c r="H118" s="390" t="s">
        <v>57</v>
      </c>
      <c r="I118" s="138"/>
      <c r="J118" s="390" t="s">
        <v>57</v>
      </c>
      <c r="K118" s="390" t="s">
        <v>57</v>
      </c>
      <c r="L118" s="111"/>
      <c r="M118" s="109"/>
      <c r="N118" s="111"/>
      <c r="O118" s="109"/>
      <c r="P118" s="35" t="str">
        <f t="shared" si="24"/>
        <v/>
      </c>
      <c r="Q118" s="35" t="str">
        <f t="shared" si="31"/>
        <v/>
      </c>
      <c r="R118" s="60" t="str">
        <f t="shared" si="25"/>
        <v/>
      </c>
      <c r="S118" s="26">
        <f t="shared" si="26"/>
        <v>0</v>
      </c>
      <c r="T118" s="95" t="str">
        <f t="shared" si="27"/>
        <v/>
      </c>
      <c r="U118" s="26" t="str">
        <f t="shared" si="28"/>
        <v/>
      </c>
      <c r="V118" s="95" t="str">
        <f t="shared" si="29"/>
        <v/>
      </c>
      <c r="W118" s="140" t="s">
        <v>57</v>
      </c>
      <c r="X118" s="140" t="s">
        <v>57</v>
      </c>
      <c r="Y118" s="140"/>
      <c r="Z118" s="140" t="s">
        <v>57</v>
      </c>
      <c r="AA118" s="281"/>
    </row>
    <row r="119" spans="1:27" ht="35.25" customHeight="1">
      <c r="A119" s="4"/>
      <c r="B119" s="168"/>
      <c r="C119" s="280"/>
      <c r="D119" s="422" t="s">
        <v>57</v>
      </c>
      <c r="E119" s="98"/>
      <c r="F119" s="90"/>
      <c r="G119" s="390"/>
      <c r="H119" s="390" t="s">
        <v>57</v>
      </c>
      <c r="I119" s="138"/>
      <c r="J119" s="390" t="s">
        <v>57</v>
      </c>
      <c r="K119" s="390" t="s">
        <v>57</v>
      </c>
      <c r="L119" s="111"/>
      <c r="M119" s="109"/>
      <c r="N119" s="111"/>
      <c r="O119" s="109"/>
      <c r="P119" s="35" t="str">
        <f t="shared" si="24"/>
        <v/>
      </c>
      <c r="Q119" s="35" t="str">
        <f t="shared" si="31"/>
        <v/>
      </c>
      <c r="R119" s="60" t="str">
        <f t="shared" si="25"/>
        <v/>
      </c>
      <c r="S119" s="26">
        <f t="shared" si="26"/>
        <v>0</v>
      </c>
      <c r="T119" s="95" t="str">
        <f t="shared" si="27"/>
        <v/>
      </c>
      <c r="U119" s="26" t="str">
        <f t="shared" si="28"/>
        <v/>
      </c>
      <c r="V119" s="95" t="str">
        <f t="shared" si="29"/>
        <v/>
      </c>
      <c r="W119" s="140" t="s">
        <v>57</v>
      </c>
      <c r="X119" s="140" t="s">
        <v>57</v>
      </c>
      <c r="Y119" s="141"/>
      <c r="Z119" s="140" t="s">
        <v>57</v>
      </c>
      <c r="AA119" s="281"/>
    </row>
    <row r="120" spans="1:27" ht="35.25" customHeight="1">
      <c r="A120" s="4"/>
      <c r="B120" s="168"/>
      <c r="C120" s="280"/>
      <c r="D120" s="422" t="s">
        <v>57</v>
      </c>
      <c r="E120" s="98"/>
      <c r="F120" s="90"/>
      <c r="G120" s="390"/>
      <c r="H120" s="390" t="s">
        <v>57</v>
      </c>
      <c r="I120" s="138"/>
      <c r="J120" s="390" t="s">
        <v>57</v>
      </c>
      <c r="K120" s="390" t="s">
        <v>57</v>
      </c>
      <c r="L120" s="111"/>
      <c r="M120" s="109"/>
      <c r="N120" s="111"/>
      <c r="O120" s="109"/>
      <c r="P120" s="35" t="str">
        <f t="shared" ref="P120:P137" si="32">IF(D120="Exclusion",IF(E120=$F$14,$F$8,VLOOKUP(E120,$E$60:$G$79,3,FALSE)),"")</f>
        <v/>
      </c>
      <c r="Q120" s="35" t="str">
        <f t="shared" si="31"/>
        <v/>
      </c>
      <c r="R120" s="60" t="str">
        <f t="shared" ref="R120:R137" si="33">IF(L120="","",IF(N120-L120+1&lt;0,"Billing Dates are mixed up",N120-L120+1))</f>
        <v/>
      </c>
      <c r="S120" s="26">
        <f t="shared" ref="S120:S137" si="34">IF(D120="Exclusion",IF(OR(L120="",N120=""),"",IF(OR(L120&gt;$F$9,N120&lt;$F$8),0,IF(AND(L120=MEDIAN(L120,$F$8,$F$9),N120=MEDIAN(N120,$F$8,$F$9)),N120-L120+1,IF(AND(L120&lt;$F$8,N120&gt;$F$9),$F$9-$F$8+1,IF(L120&lt;$F$8,N120-$F$8+1,IF(N120&gt;$F$9,$F$9-L120+1)))))),0)</f>
        <v>0</v>
      </c>
      <c r="T120" s="95" t="str">
        <f t="shared" si="27"/>
        <v/>
      </c>
      <c r="U120" s="26" t="str">
        <f t="shared" ref="U120:U137" si="35">IF(OR(L120="",N120=""),"",IF(MIN(N120,RatingPdEnd+60)-MAX(L120,RatingPdStart-60)+1&lt;=0,0,MIN(MIN(N120,RatingPdEnd+60)-MAX(L120,RatingPdStart-60)+1,RatingPdEnd-RatingPdStart+1)))</f>
        <v/>
      </c>
      <c r="V120" s="95" t="str">
        <f t="shared" si="29"/>
        <v/>
      </c>
      <c r="W120" s="140" t="s">
        <v>57</v>
      </c>
      <c r="X120" s="140" t="s">
        <v>57</v>
      </c>
      <c r="Y120" s="140"/>
      <c r="Z120" s="140" t="s">
        <v>57</v>
      </c>
      <c r="AA120" s="281"/>
    </row>
    <row r="121" spans="1:27" ht="35.25" customHeight="1">
      <c r="A121" s="4"/>
      <c r="B121" s="168"/>
      <c r="C121" s="280"/>
      <c r="D121" s="422" t="s">
        <v>57</v>
      </c>
      <c r="E121" s="98"/>
      <c r="F121" s="90"/>
      <c r="G121" s="390"/>
      <c r="H121" s="390" t="s">
        <v>57</v>
      </c>
      <c r="I121" s="138"/>
      <c r="J121" s="390" t="s">
        <v>57</v>
      </c>
      <c r="K121" s="390" t="s">
        <v>57</v>
      </c>
      <c r="L121" s="111"/>
      <c r="M121" s="109"/>
      <c r="N121" s="111"/>
      <c r="O121" s="109"/>
      <c r="P121" s="35" t="str">
        <f t="shared" si="32"/>
        <v/>
      </c>
      <c r="Q121" s="35" t="str">
        <f t="shared" si="31"/>
        <v/>
      </c>
      <c r="R121" s="60" t="str">
        <f t="shared" si="33"/>
        <v/>
      </c>
      <c r="S121" s="26">
        <f t="shared" si="34"/>
        <v>0</v>
      </c>
      <c r="T121" s="95" t="str">
        <f t="shared" si="27"/>
        <v/>
      </c>
      <c r="U121" s="26" t="str">
        <f t="shared" si="35"/>
        <v/>
      </c>
      <c r="V121" s="95" t="str">
        <f t="shared" si="29"/>
        <v/>
      </c>
      <c r="W121" s="140" t="s">
        <v>57</v>
      </c>
      <c r="X121" s="140" t="s">
        <v>57</v>
      </c>
      <c r="Y121" s="140"/>
      <c r="Z121" s="140" t="s">
        <v>57</v>
      </c>
      <c r="AA121" s="281"/>
    </row>
    <row r="122" spans="1:27" ht="35.25" customHeight="1">
      <c r="A122" s="4"/>
      <c r="B122" s="168"/>
      <c r="C122" s="280"/>
      <c r="D122" s="422" t="s">
        <v>57</v>
      </c>
      <c r="E122" s="98"/>
      <c r="F122" s="90"/>
      <c r="G122" s="390"/>
      <c r="H122" s="390" t="s">
        <v>57</v>
      </c>
      <c r="I122" s="138"/>
      <c r="J122" s="390" t="s">
        <v>57</v>
      </c>
      <c r="K122" s="390" t="s">
        <v>57</v>
      </c>
      <c r="L122" s="111"/>
      <c r="M122" s="109"/>
      <c r="N122" s="111"/>
      <c r="O122" s="109"/>
      <c r="P122" s="35" t="str">
        <f t="shared" si="32"/>
        <v/>
      </c>
      <c r="Q122" s="35" t="str">
        <f t="shared" si="31"/>
        <v/>
      </c>
      <c r="R122" s="60" t="str">
        <f t="shared" si="33"/>
        <v/>
      </c>
      <c r="S122" s="26">
        <f t="shared" si="34"/>
        <v>0</v>
      </c>
      <c r="T122" s="95" t="str">
        <f t="shared" si="27"/>
        <v/>
      </c>
      <c r="U122" s="26" t="str">
        <f t="shared" si="35"/>
        <v/>
      </c>
      <c r="V122" s="95" t="str">
        <f t="shared" si="29"/>
        <v/>
      </c>
      <c r="W122" s="140" t="s">
        <v>57</v>
      </c>
      <c r="X122" s="140" t="s">
        <v>57</v>
      </c>
      <c r="Y122" s="140"/>
      <c r="Z122" s="140" t="s">
        <v>57</v>
      </c>
      <c r="AA122" s="281"/>
    </row>
    <row r="123" spans="1:27" ht="35.25" customHeight="1">
      <c r="A123" s="4"/>
      <c r="B123" s="168"/>
      <c r="C123" s="280"/>
      <c r="D123" s="422" t="s">
        <v>57</v>
      </c>
      <c r="E123" s="98"/>
      <c r="F123" s="90"/>
      <c r="G123" s="390"/>
      <c r="H123" s="390" t="s">
        <v>57</v>
      </c>
      <c r="I123" s="138"/>
      <c r="J123" s="390" t="s">
        <v>57</v>
      </c>
      <c r="K123" s="390" t="s">
        <v>57</v>
      </c>
      <c r="L123" s="111"/>
      <c r="M123" s="109"/>
      <c r="N123" s="111"/>
      <c r="O123" s="109"/>
      <c r="P123" s="35" t="str">
        <f t="shared" si="32"/>
        <v/>
      </c>
      <c r="Q123" s="35" t="str">
        <f t="shared" si="31"/>
        <v/>
      </c>
      <c r="R123" s="60" t="str">
        <f t="shared" si="33"/>
        <v/>
      </c>
      <c r="S123" s="26">
        <f t="shared" si="34"/>
        <v>0</v>
      </c>
      <c r="T123" s="95" t="str">
        <f t="shared" si="27"/>
        <v/>
      </c>
      <c r="U123" s="26" t="str">
        <f t="shared" si="35"/>
        <v/>
      </c>
      <c r="V123" s="95" t="str">
        <f t="shared" si="29"/>
        <v/>
      </c>
      <c r="W123" s="140" t="s">
        <v>57</v>
      </c>
      <c r="X123" s="140" t="s">
        <v>57</v>
      </c>
      <c r="Y123" s="140"/>
      <c r="Z123" s="140" t="s">
        <v>57</v>
      </c>
      <c r="AA123" s="281"/>
    </row>
    <row r="124" spans="1:27" ht="35.25" customHeight="1">
      <c r="A124" s="4"/>
      <c r="B124" s="168"/>
      <c r="C124" s="280"/>
      <c r="D124" s="422" t="s">
        <v>57</v>
      </c>
      <c r="E124" s="98"/>
      <c r="F124" s="90"/>
      <c r="G124" s="390"/>
      <c r="H124" s="390" t="s">
        <v>57</v>
      </c>
      <c r="I124" s="138"/>
      <c r="J124" s="390" t="s">
        <v>57</v>
      </c>
      <c r="K124" s="390" t="s">
        <v>57</v>
      </c>
      <c r="L124" s="111"/>
      <c r="M124" s="109"/>
      <c r="N124" s="111"/>
      <c r="O124" s="109"/>
      <c r="P124" s="35" t="str">
        <f t="shared" si="32"/>
        <v/>
      </c>
      <c r="Q124" s="35" t="str">
        <f t="shared" si="31"/>
        <v/>
      </c>
      <c r="R124" s="60" t="str">
        <f t="shared" si="33"/>
        <v/>
      </c>
      <c r="S124" s="26">
        <f t="shared" si="34"/>
        <v>0</v>
      </c>
      <c r="T124" s="95" t="str">
        <f t="shared" si="27"/>
        <v/>
      </c>
      <c r="U124" s="26" t="str">
        <f t="shared" si="35"/>
        <v/>
      </c>
      <c r="V124" s="95" t="str">
        <f t="shared" si="29"/>
        <v/>
      </c>
      <c r="W124" s="140" t="s">
        <v>57</v>
      </c>
      <c r="X124" s="140" t="s">
        <v>57</v>
      </c>
      <c r="Y124" s="140"/>
      <c r="Z124" s="140" t="s">
        <v>57</v>
      </c>
      <c r="AA124" s="281"/>
    </row>
    <row r="125" spans="1:27" ht="35.25" customHeight="1">
      <c r="A125" s="4"/>
      <c r="B125" s="168"/>
      <c r="C125" s="280"/>
      <c r="D125" s="422" t="s">
        <v>57</v>
      </c>
      <c r="E125" s="98"/>
      <c r="F125" s="90"/>
      <c r="G125" s="390"/>
      <c r="H125" s="390" t="s">
        <v>57</v>
      </c>
      <c r="I125" s="138"/>
      <c r="J125" s="390" t="s">
        <v>57</v>
      </c>
      <c r="K125" s="390" t="s">
        <v>57</v>
      </c>
      <c r="L125" s="111"/>
      <c r="M125" s="109"/>
      <c r="N125" s="111"/>
      <c r="O125" s="109"/>
      <c r="P125" s="35" t="str">
        <f t="shared" si="32"/>
        <v/>
      </c>
      <c r="Q125" s="35" t="str">
        <f t="shared" si="31"/>
        <v/>
      </c>
      <c r="R125" s="60" t="str">
        <f t="shared" si="33"/>
        <v/>
      </c>
      <c r="S125" s="26">
        <f t="shared" si="34"/>
        <v>0</v>
      </c>
      <c r="T125" s="95" t="str">
        <f t="shared" si="27"/>
        <v/>
      </c>
      <c r="U125" s="26" t="str">
        <f t="shared" si="35"/>
        <v/>
      </c>
      <c r="V125" s="95" t="str">
        <f t="shared" si="29"/>
        <v/>
      </c>
      <c r="W125" s="140" t="s">
        <v>57</v>
      </c>
      <c r="X125" s="140" t="s">
        <v>57</v>
      </c>
      <c r="Y125" s="140"/>
      <c r="Z125" s="140" t="s">
        <v>57</v>
      </c>
      <c r="AA125" s="281"/>
    </row>
    <row r="126" spans="1:27" ht="35.25" customHeight="1">
      <c r="A126" s="4"/>
      <c r="B126" s="168"/>
      <c r="C126" s="280"/>
      <c r="D126" s="422" t="s">
        <v>57</v>
      </c>
      <c r="E126" s="98"/>
      <c r="F126" s="90"/>
      <c r="G126" s="390"/>
      <c r="H126" s="390" t="s">
        <v>57</v>
      </c>
      <c r="I126" s="138"/>
      <c r="J126" s="390" t="s">
        <v>57</v>
      </c>
      <c r="K126" s="390" t="s">
        <v>57</v>
      </c>
      <c r="L126" s="111"/>
      <c r="M126" s="109"/>
      <c r="N126" s="111"/>
      <c r="O126" s="109"/>
      <c r="P126" s="35" t="str">
        <f t="shared" si="32"/>
        <v/>
      </c>
      <c r="Q126" s="35" t="str">
        <f t="shared" si="31"/>
        <v/>
      </c>
      <c r="R126" s="60" t="str">
        <f t="shared" si="33"/>
        <v/>
      </c>
      <c r="S126" s="26">
        <f t="shared" si="34"/>
        <v>0</v>
      </c>
      <c r="T126" s="95" t="str">
        <f t="shared" si="27"/>
        <v/>
      </c>
      <c r="U126" s="26" t="str">
        <f t="shared" si="35"/>
        <v/>
      </c>
      <c r="V126" s="95" t="str">
        <f t="shared" si="29"/>
        <v/>
      </c>
      <c r="W126" s="140" t="s">
        <v>57</v>
      </c>
      <c r="X126" s="140" t="s">
        <v>57</v>
      </c>
      <c r="Y126" s="140"/>
      <c r="Z126" s="140" t="s">
        <v>57</v>
      </c>
      <c r="AA126" s="281"/>
    </row>
    <row r="127" spans="1:27" ht="35.25" customHeight="1">
      <c r="A127" s="4"/>
      <c r="B127" s="168"/>
      <c r="C127" s="280"/>
      <c r="D127" s="422" t="s">
        <v>57</v>
      </c>
      <c r="E127" s="98"/>
      <c r="F127" s="90"/>
      <c r="G127" s="390"/>
      <c r="H127" s="390" t="s">
        <v>57</v>
      </c>
      <c r="I127" s="138"/>
      <c r="J127" s="390" t="s">
        <v>57</v>
      </c>
      <c r="K127" s="390" t="s">
        <v>57</v>
      </c>
      <c r="L127" s="111"/>
      <c r="M127" s="109"/>
      <c r="N127" s="111"/>
      <c r="O127" s="109"/>
      <c r="P127" s="35" t="str">
        <f t="shared" si="32"/>
        <v/>
      </c>
      <c r="Q127" s="35" t="str">
        <f t="shared" si="31"/>
        <v/>
      </c>
      <c r="R127" s="60" t="str">
        <f t="shared" si="33"/>
        <v/>
      </c>
      <c r="S127" s="26">
        <f t="shared" si="34"/>
        <v>0</v>
      </c>
      <c r="T127" s="95" t="str">
        <f t="shared" si="27"/>
        <v/>
      </c>
      <c r="U127" s="26" t="str">
        <f t="shared" si="35"/>
        <v/>
      </c>
      <c r="V127" s="95" t="str">
        <f t="shared" si="29"/>
        <v/>
      </c>
      <c r="W127" s="140" t="s">
        <v>57</v>
      </c>
      <c r="X127" s="140" t="s">
        <v>57</v>
      </c>
      <c r="Y127" s="140"/>
      <c r="Z127" s="140" t="s">
        <v>57</v>
      </c>
      <c r="AA127" s="281"/>
    </row>
    <row r="128" spans="1:27" ht="35.25" customHeight="1">
      <c r="A128" s="4"/>
      <c r="B128" s="168"/>
      <c r="C128" s="280"/>
      <c r="D128" s="422" t="s">
        <v>57</v>
      </c>
      <c r="E128" s="98"/>
      <c r="F128" s="90"/>
      <c r="G128" s="390"/>
      <c r="H128" s="390" t="s">
        <v>57</v>
      </c>
      <c r="I128" s="138"/>
      <c r="J128" s="390" t="s">
        <v>57</v>
      </c>
      <c r="K128" s="390" t="s">
        <v>57</v>
      </c>
      <c r="L128" s="111"/>
      <c r="M128" s="109"/>
      <c r="N128" s="111"/>
      <c r="O128" s="109"/>
      <c r="P128" s="35" t="str">
        <f t="shared" si="32"/>
        <v/>
      </c>
      <c r="Q128" s="35" t="str">
        <f t="shared" si="31"/>
        <v/>
      </c>
      <c r="R128" s="60" t="str">
        <f t="shared" si="33"/>
        <v/>
      </c>
      <c r="S128" s="26">
        <f t="shared" si="34"/>
        <v>0</v>
      </c>
      <c r="T128" s="95" t="str">
        <f t="shared" si="27"/>
        <v/>
      </c>
      <c r="U128" s="26" t="str">
        <f t="shared" si="35"/>
        <v/>
      </c>
      <c r="V128" s="95" t="str">
        <f t="shared" si="29"/>
        <v/>
      </c>
      <c r="W128" s="140" t="s">
        <v>57</v>
      </c>
      <c r="X128" s="140" t="s">
        <v>57</v>
      </c>
      <c r="Y128" s="140"/>
      <c r="Z128" s="140" t="s">
        <v>57</v>
      </c>
      <c r="AA128" s="281"/>
    </row>
    <row r="129" spans="1:27" ht="35.25" customHeight="1">
      <c r="A129" s="4"/>
      <c r="B129" s="168"/>
      <c r="C129" s="280"/>
      <c r="D129" s="422" t="s">
        <v>57</v>
      </c>
      <c r="E129" s="98"/>
      <c r="F129" s="90"/>
      <c r="G129" s="390"/>
      <c r="H129" s="390" t="s">
        <v>57</v>
      </c>
      <c r="I129" s="138"/>
      <c r="J129" s="390" t="s">
        <v>57</v>
      </c>
      <c r="K129" s="390" t="s">
        <v>57</v>
      </c>
      <c r="L129" s="111"/>
      <c r="M129" s="109"/>
      <c r="N129" s="111"/>
      <c r="O129" s="109"/>
      <c r="P129" s="35" t="str">
        <f t="shared" si="32"/>
        <v/>
      </c>
      <c r="Q129" s="35" t="str">
        <f t="shared" si="31"/>
        <v/>
      </c>
      <c r="R129" s="60" t="str">
        <f t="shared" si="33"/>
        <v/>
      </c>
      <c r="S129" s="26">
        <f t="shared" si="34"/>
        <v>0</v>
      </c>
      <c r="T129" s="95" t="str">
        <f t="shared" si="27"/>
        <v/>
      </c>
      <c r="U129" s="26" t="str">
        <f t="shared" si="35"/>
        <v/>
      </c>
      <c r="V129" s="95" t="str">
        <f t="shared" si="29"/>
        <v/>
      </c>
      <c r="W129" s="140" t="s">
        <v>57</v>
      </c>
      <c r="X129" s="140" t="s">
        <v>57</v>
      </c>
      <c r="Y129" s="140"/>
      <c r="Z129" s="140" t="s">
        <v>57</v>
      </c>
      <c r="AA129" s="281"/>
    </row>
    <row r="130" spans="1:27" ht="35.25" customHeight="1">
      <c r="A130" s="4"/>
      <c r="B130" s="168"/>
      <c r="C130" s="280"/>
      <c r="D130" s="422" t="s">
        <v>57</v>
      </c>
      <c r="E130" s="98"/>
      <c r="F130" s="90"/>
      <c r="G130" s="390"/>
      <c r="H130" s="390" t="s">
        <v>57</v>
      </c>
      <c r="I130" s="138"/>
      <c r="J130" s="390" t="s">
        <v>57</v>
      </c>
      <c r="K130" s="390" t="s">
        <v>57</v>
      </c>
      <c r="L130" s="111"/>
      <c r="M130" s="109"/>
      <c r="N130" s="111"/>
      <c r="O130" s="109"/>
      <c r="P130" s="35" t="str">
        <f t="shared" si="32"/>
        <v/>
      </c>
      <c r="Q130" s="35" t="str">
        <f t="shared" si="31"/>
        <v/>
      </c>
      <c r="R130" s="60" t="str">
        <f t="shared" si="33"/>
        <v/>
      </c>
      <c r="S130" s="26">
        <f t="shared" si="34"/>
        <v>0</v>
      </c>
      <c r="T130" s="95" t="str">
        <f t="shared" si="27"/>
        <v/>
      </c>
      <c r="U130" s="26" t="str">
        <f t="shared" si="35"/>
        <v/>
      </c>
      <c r="V130" s="95" t="str">
        <f t="shared" si="29"/>
        <v/>
      </c>
      <c r="W130" s="140" t="s">
        <v>57</v>
      </c>
      <c r="X130" s="140" t="s">
        <v>57</v>
      </c>
      <c r="Y130" s="140"/>
      <c r="Z130" s="140" t="s">
        <v>57</v>
      </c>
      <c r="AA130" s="281"/>
    </row>
    <row r="131" spans="1:27" ht="35.25" customHeight="1">
      <c r="A131" s="4"/>
      <c r="B131" s="168"/>
      <c r="C131" s="280"/>
      <c r="D131" s="422" t="s">
        <v>57</v>
      </c>
      <c r="E131" s="98"/>
      <c r="F131" s="90"/>
      <c r="G131" s="390"/>
      <c r="H131" s="390" t="s">
        <v>57</v>
      </c>
      <c r="I131" s="138"/>
      <c r="J131" s="390" t="s">
        <v>57</v>
      </c>
      <c r="K131" s="390" t="s">
        <v>57</v>
      </c>
      <c r="L131" s="111"/>
      <c r="M131" s="109"/>
      <c r="N131" s="111"/>
      <c r="O131" s="109"/>
      <c r="P131" s="35" t="str">
        <f t="shared" si="32"/>
        <v/>
      </c>
      <c r="Q131" s="35" t="str">
        <f t="shared" si="31"/>
        <v/>
      </c>
      <c r="R131" s="60" t="str">
        <f t="shared" si="33"/>
        <v/>
      </c>
      <c r="S131" s="26">
        <f t="shared" si="34"/>
        <v>0</v>
      </c>
      <c r="T131" s="95" t="str">
        <f t="shared" si="27"/>
        <v/>
      </c>
      <c r="U131" s="26" t="str">
        <f t="shared" si="35"/>
        <v/>
      </c>
      <c r="V131" s="95" t="str">
        <f t="shared" si="29"/>
        <v/>
      </c>
      <c r="W131" s="140" t="s">
        <v>57</v>
      </c>
      <c r="X131" s="140" t="s">
        <v>57</v>
      </c>
      <c r="Y131" s="140"/>
      <c r="Z131" s="140" t="s">
        <v>57</v>
      </c>
      <c r="AA131" s="281"/>
    </row>
    <row r="132" spans="1:27" ht="35.25" customHeight="1">
      <c r="A132" s="4"/>
      <c r="B132" s="168"/>
      <c r="C132" s="280"/>
      <c r="D132" s="422" t="s">
        <v>57</v>
      </c>
      <c r="E132" s="98"/>
      <c r="F132" s="90"/>
      <c r="G132" s="390"/>
      <c r="H132" s="390" t="s">
        <v>57</v>
      </c>
      <c r="I132" s="138"/>
      <c r="J132" s="390" t="s">
        <v>57</v>
      </c>
      <c r="K132" s="390" t="s">
        <v>57</v>
      </c>
      <c r="L132" s="111"/>
      <c r="M132" s="109"/>
      <c r="N132" s="111"/>
      <c r="O132" s="109"/>
      <c r="P132" s="35" t="str">
        <f t="shared" si="32"/>
        <v/>
      </c>
      <c r="Q132" s="35" t="str">
        <f t="shared" si="31"/>
        <v/>
      </c>
      <c r="R132" s="60" t="str">
        <f t="shared" si="33"/>
        <v/>
      </c>
      <c r="S132" s="26">
        <f t="shared" si="34"/>
        <v>0</v>
      </c>
      <c r="T132" s="95" t="str">
        <f t="shared" si="27"/>
        <v/>
      </c>
      <c r="U132" s="26" t="str">
        <f t="shared" si="35"/>
        <v/>
      </c>
      <c r="V132" s="95" t="str">
        <f t="shared" si="29"/>
        <v/>
      </c>
      <c r="W132" s="140" t="s">
        <v>57</v>
      </c>
      <c r="X132" s="140" t="s">
        <v>57</v>
      </c>
      <c r="Y132" s="140"/>
      <c r="Z132" s="140" t="s">
        <v>57</v>
      </c>
      <c r="AA132" s="281"/>
    </row>
    <row r="133" spans="1:27" ht="35.25" customHeight="1">
      <c r="A133" s="4"/>
      <c r="B133" s="168"/>
      <c r="C133" s="280"/>
      <c r="D133" s="422" t="s">
        <v>57</v>
      </c>
      <c r="E133" s="98"/>
      <c r="F133" s="90"/>
      <c r="G133" s="390"/>
      <c r="H133" s="390" t="s">
        <v>57</v>
      </c>
      <c r="I133" s="138"/>
      <c r="J133" s="390" t="s">
        <v>57</v>
      </c>
      <c r="K133" s="390" t="s">
        <v>57</v>
      </c>
      <c r="L133" s="111"/>
      <c r="M133" s="109"/>
      <c r="N133" s="111"/>
      <c r="O133" s="109"/>
      <c r="P133" s="35" t="str">
        <f t="shared" si="32"/>
        <v/>
      </c>
      <c r="Q133" s="35" t="str">
        <f t="shared" si="31"/>
        <v/>
      </c>
      <c r="R133" s="60" t="str">
        <f t="shared" si="33"/>
        <v/>
      </c>
      <c r="S133" s="26">
        <f t="shared" si="34"/>
        <v>0</v>
      </c>
      <c r="T133" s="95" t="str">
        <f t="shared" si="27"/>
        <v/>
      </c>
      <c r="U133" s="26" t="str">
        <f t="shared" si="35"/>
        <v/>
      </c>
      <c r="V133" s="95" t="str">
        <f t="shared" si="29"/>
        <v/>
      </c>
      <c r="W133" s="140" t="s">
        <v>57</v>
      </c>
      <c r="X133" s="140" t="s">
        <v>57</v>
      </c>
      <c r="Y133" s="140"/>
      <c r="Z133" s="140" t="s">
        <v>57</v>
      </c>
      <c r="AA133" s="281"/>
    </row>
    <row r="134" spans="1:27" ht="35.25" customHeight="1">
      <c r="A134" s="4"/>
      <c r="B134" s="168"/>
      <c r="C134" s="280"/>
      <c r="D134" s="422" t="s">
        <v>57</v>
      </c>
      <c r="E134" s="98"/>
      <c r="F134" s="90"/>
      <c r="G134" s="390"/>
      <c r="H134" s="390" t="s">
        <v>57</v>
      </c>
      <c r="I134" s="138"/>
      <c r="J134" s="390" t="s">
        <v>57</v>
      </c>
      <c r="K134" s="390" t="s">
        <v>57</v>
      </c>
      <c r="L134" s="111"/>
      <c r="M134" s="109"/>
      <c r="N134" s="111"/>
      <c r="O134" s="109"/>
      <c r="P134" s="35" t="str">
        <f t="shared" si="32"/>
        <v/>
      </c>
      <c r="Q134" s="35" t="str">
        <f t="shared" si="31"/>
        <v/>
      </c>
      <c r="R134" s="60" t="str">
        <f t="shared" si="33"/>
        <v/>
      </c>
      <c r="S134" s="26">
        <f t="shared" si="34"/>
        <v>0</v>
      </c>
      <c r="T134" s="95" t="str">
        <f t="shared" si="27"/>
        <v/>
      </c>
      <c r="U134" s="26" t="str">
        <f t="shared" si="35"/>
        <v/>
      </c>
      <c r="V134" s="95" t="str">
        <f t="shared" si="29"/>
        <v/>
      </c>
      <c r="W134" s="140" t="s">
        <v>57</v>
      </c>
      <c r="X134" s="140" t="s">
        <v>57</v>
      </c>
      <c r="Y134" s="140"/>
      <c r="Z134" s="140" t="s">
        <v>57</v>
      </c>
      <c r="AA134" s="281"/>
    </row>
    <row r="135" spans="1:27" ht="35.25" customHeight="1">
      <c r="A135" s="4"/>
      <c r="B135" s="168"/>
      <c r="C135" s="280"/>
      <c r="D135" s="422" t="s">
        <v>57</v>
      </c>
      <c r="E135" s="98"/>
      <c r="F135" s="90"/>
      <c r="G135" s="390"/>
      <c r="H135" s="390" t="s">
        <v>57</v>
      </c>
      <c r="I135" s="138"/>
      <c r="J135" s="390" t="s">
        <v>57</v>
      </c>
      <c r="K135" s="390" t="s">
        <v>57</v>
      </c>
      <c r="L135" s="111"/>
      <c r="M135" s="109"/>
      <c r="N135" s="111"/>
      <c r="O135" s="109"/>
      <c r="P135" s="35" t="str">
        <f t="shared" si="32"/>
        <v/>
      </c>
      <c r="Q135" s="35" t="str">
        <f t="shared" si="31"/>
        <v/>
      </c>
      <c r="R135" s="60" t="str">
        <f t="shared" si="33"/>
        <v/>
      </c>
      <c r="S135" s="26">
        <f t="shared" si="34"/>
        <v>0</v>
      </c>
      <c r="T135" s="95" t="str">
        <f>IF(D135="Exclusion",IFERROR(IF(H135="Yes",(O135-M135)*I135/R135*S135,(O135-M135)/R135*S135),""),"")</f>
        <v/>
      </c>
      <c r="U135" s="26" t="str">
        <f t="shared" si="35"/>
        <v/>
      </c>
      <c r="V135" s="95" t="str">
        <f t="shared" si="29"/>
        <v/>
      </c>
      <c r="W135" s="140" t="s">
        <v>57</v>
      </c>
      <c r="X135" s="140" t="s">
        <v>57</v>
      </c>
      <c r="Y135" s="140"/>
      <c r="Z135" s="140" t="s">
        <v>57</v>
      </c>
      <c r="AA135" s="281"/>
    </row>
    <row r="136" spans="1:27" ht="35.25" customHeight="1">
      <c r="A136" s="4"/>
      <c r="B136" s="168"/>
      <c r="C136" s="280"/>
      <c r="D136" s="422" t="s">
        <v>57</v>
      </c>
      <c r="E136" s="98"/>
      <c r="F136" s="90"/>
      <c r="G136" s="390"/>
      <c r="H136" s="390" t="s">
        <v>57</v>
      </c>
      <c r="I136" s="138"/>
      <c r="J136" s="390" t="s">
        <v>57</v>
      </c>
      <c r="K136" s="390" t="s">
        <v>57</v>
      </c>
      <c r="L136" s="111"/>
      <c r="M136" s="109"/>
      <c r="N136" s="111"/>
      <c r="O136" s="109"/>
      <c r="P136" s="35" t="str">
        <f t="shared" si="32"/>
        <v/>
      </c>
      <c r="Q136" s="35" t="str">
        <f t="shared" si="31"/>
        <v/>
      </c>
      <c r="R136" s="60" t="str">
        <f t="shared" si="33"/>
        <v/>
      </c>
      <c r="S136" s="26">
        <f t="shared" si="34"/>
        <v>0</v>
      </c>
      <c r="T136" s="95" t="str">
        <f t="shared" si="27"/>
        <v/>
      </c>
      <c r="U136" s="26" t="str">
        <f t="shared" si="35"/>
        <v/>
      </c>
      <c r="V136" s="95" t="str">
        <f t="shared" si="29"/>
        <v/>
      </c>
      <c r="W136" s="140" t="s">
        <v>57</v>
      </c>
      <c r="X136" s="140" t="s">
        <v>57</v>
      </c>
      <c r="Y136" s="140"/>
      <c r="Z136" s="140" t="s">
        <v>57</v>
      </c>
      <c r="AA136" s="281"/>
    </row>
    <row r="137" spans="1:27" ht="35.25" customHeight="1">
      <c r="A137" s="4"/>
      <c r="B137" s="168"/>
      <c r="C137" s="280"/>
      <c r="D137" s="422" t="s">
        <v>57</v>
      </c>
      <c r="E137" s="98"/>
      <c r="F137" s="90"/>
      <c r="G137" s="390"/>
      <c r="H137" s="390" t="s">
        <v>57</v>
      </c>
      <c r="I137" s="138"/>
      <c r="J137" s="390" t="s">
        <v>57</v>
      </c>
      <c r="K137" s="390" t="s">
        <v>57</v>
      </c>
      <c r="L137" s="111"/>
      <c r="M137" s="109"/>
      <c r="N137" s="111"/>
      <c r="O137" s="109"/>
      <c r="P137" s="35" t="str">
        <f t="shared" si="32"/>
        <v/>
      </c>
      <c r="Q137" s="35" t="str">
        <f t="shared" si="31"/>
        <v/>
      </c>
      <c r="R137" s="60" t="str">
        <f t="shared" si="33"/>
        <v/>
      </c>
      <c r="S137" s="26">
        <f t="shared" si="34"/>
        <v>0</v>
      </c>
      <c r="T137" s="95" t="str">
        <f t="shared" si="27"/>
        <v/>
      </c>
      <c r="U137" s="26" t="str">
        <f t="shared" si="35"/>
        <v/>
      </c>
      <c r="V137" s="95" t="str">
        <f t="shared" si="29"/>
        <v/>
      </c>
      <c r="W137" s="140" t="s">
        <v>57</v>
      </c>
      <c r="X137" s="140" t="s">
        <v>57</v>
      </c>
      <c r="Y137" s="140"/>
      <c r="Z137" s="140" t="s">
        <v>57</v>
      </c>
      <c r="AA137" s="281"/>
    </row>
    <row r="138" spans="1:27" ht="15.75" customHeight="1">
      <c r="A138" s="4"/>
      <c r="B138" s="168"/>
      <c r="C138" s="282"/>
      <c r="D138" s="300" t="s">
        <v>63</v>
      </c>
      <c r="E138" s="300"/>
      <c r="F138" s="300"/>
      <c r="G138" s="300"/>
      <c r="H138" s="302"/>
      <c r="I138" s="302"/>
      <c r="J138" s="300"/>
      <c r="K138" s="300"/>
      <c r="L138" s="300"/>
      <c r="M138" s="300"/>
      <c r="N138" s="396"/>
      <c r="O138" s="397"/>
      <c r="P138" s="396"/>
      <c r="Q138" s="398"/>
      <c r="R138" s="396"/>
      <c r="S138" s="396"/>
      <c r="T138" s="399"/>
      <c r="U138" s="397"/>
      <c r="V138" s="400"/>
      <c r="W138" s="401"/>
      <c r="X138" s="401"/>
      <c r="Y138" s="401"/>
      <c r="Z138" s="401"/>
      <c r="AA138" s="293"/>
    </row>
    <row r="139" spans="1:27" ht="15.75" hidden="1" customHeight="1">
      <c r="A139" s="4"/>
      <c r="B139" s="168"/>
      <c r="C139" s="280"/>
      <c r="D139" s="206"/>
      <c r="E139" s="206"/>
      <c r="F139" s="206"/>
      <c r="G139" s="206"/>
      <c r="H139" s="89"/>
      <c r="I139" s="206"/>
      <c r="J139" s="206"/>
      <c r="K139" s="206"/>
      <c r="L139" s="206"/>
      <c r="R139" t="s">
        <v>47</v>
      </c>
      <c r="T139">
        <f>SUM(T88:T137)</f>
        <v>0</v>
      </c>
      <c r="V139">
        <f>SUM(V88:V137)</f>
        <v>0</v>
      </c>
    </row>
    <row r="140" spans="1:27" ht="15.75" hidden="1" customHeight="1">
      <c r="A140" s="4"/>
      <c r="B140" s="168"/>
      <c r="C140" s="280"/>
      <c r="D140" s="206"/>
      <c r="E140" s="206"/>
      <c r="F140" s="206"/>
      <c r="G140" s="206"/>
      <c r="H140" s="89"/>
      <c r="I140" s="206"/>
      <c r="J140" s="206"/>
      <c r="K140" s="206"/>
      <c r="L140" s="206"/>
    </row>
    <row r="141" spans="1:27" ht="15.75" hidden="1" customHeight="1">
      <c r="A141" s="4"/>
      <c r="B141" s="189"/>
      <c r="C141" s="280"/>
      <c r="D141" s="206"/>
      <c r="E141" s="206"/>
      <c r="F141" s="206"/>
      <c r="G141" s="206"/>
      <c r="H141" s="89"/>
      <c r="I141" s="206"/>
      <c r="J141" s="206"/>
      <c r="K141" s="206"/>
      <c r="L141" s="206"/>
    </row>
    <row r="142" spans="1:27" ht="15.75" customHeight="1">
      <c r="A142" s="4"/>
      <c r="B142" s="168"/>
      <c r="C142" s="206"/>
      <c r="D142" s="206"/>
      <c r="E142" s="206"/>
      <c r="F142" s="206"/>
      <c r="G142" s="206"/>
      <c r="H142" s="89"/>
      <c r="I142" s="206"/>
      <c r="J142" s="206"/>
      <c r="K142" s="206"/>
      <c r="L142" s="206"/>
    </row>
    <row r="143" spans="1:27" ht="15.75" customHeight="1">
      <c r="A143" s="4"/>
      <c r="B143" s="168"/>
      <c r="C143" s="231" t="s">
        <v>233</v>
      </c>
      <c r="D143" s="231"/>
      <c r="E143" s="231"/>
      <c r="F143" s="231"/>
      <c r="G143" s="231"/>
      <c r="H143" s="231"/>
      <c r="I143" s="231"/>
      <c r="J143" s="231"/>
      <c r="K143" s="231"/>
      <c r="L143" s="168"/>
    </row>
    <row r="144" spans="1:27" ht="15.75" customHeight="1">
      <c r="A144" s="4"/>
      <c r="B144" s="168"/>
      <c r="C144" s="286"/>
      <c r="D144" s="296"/>
      <c r="E144" s="296"/>
      <c r="F144" s="296"/>
      <c r="G144" s="296"/>
      <c r="H144" s="295"/>
      <c r="I144" s="296"/>
      <c r="J144" s="296"/>
      <c r="K144" s="290"/>
      <c r="L144" s="168"/>
    </row>
    <row r="145" spans="1:14" ht="57.75" customHeight="1">
      <c r="A145" s="4"/>
      <c r="B145" s="168"/>
      <c r="C145" s="280"/>
      <c r="D145" s="271" t="s">
        <v>35</v>
      </c>
      <c r="E145" s="304" t="s">
        <v>36</v>
      </c>
      <c r="F145" s="271" t="s">
        <v>37</v>
      </c>
      <c r="G145" s="271" t="s">
        <v>267</v>
      </c>
      <c r="H145" s="271" t="s">
        <v>38</v>
      </c>
      <c r="I145" s="206"/>
      <c r="J145" s="206"/>
      <c r="K145" s="281"/>
      <c r="L145" s="168"/>
    </row>
    <row r="146" spans="1:14" ht="30.75" customHeight="1">
      <c r="A146" s="4"/>
      <c r="B146" s="20"/>
      <c r="C146" s="280"/>
      <c r="D146" s="404"/>
      <c r="E146" s="90"/>
      <c r="F146" s="406"/>
      <c r="G146" s="103"/>
      <c r="H146" s="95">
        <f>IFERROR(E146*F146*G146/1000,0)</f>
        <v>0</v>
      </c>
      <c r="I146" s="209"/>
      <c r="J146" s="209"/>
      <c r="K146" s="315"/>
      <c r="L146" s="20"/>
    </row>
    <row r="147" spans="1:14" ht="30.75" customHeight="1">
      <c r="A147" s="4"/>
      <c r="B147" s="20"/>
      <c r="C147" s="280"/>
      <c r="D147" s="404"/>
      <c r="E147" s="90"/>
      <c r="F147" s="406"/>
      <c r="G147" s="103"/>
      <c r="H147" s="95">
        <f t="shared" ref="H147:H153" si="36">IFERROR(E147*F147*G147/1000,0)</f>
        <v>0</v>
      </c>
      <c r="I147" s="209"/>
      <c r="J147" s="209"/>
      <c r="K147" s="315"/>
      <c r="L147" s="20"/>
    </row>
    <row r="148" spans="1:14" ht="30.75" customHeight="1">
      <c r="A148" s="4"/>
      <c r="B148" s="20"/>
      <c r="C148" s="280"/>
      <c r="D148" s="404"/>
      <c r="E148" s="90"/>
      <c r="F148" s="406"/>
      <c r="G148" s="103"/>
      <c r="H148" s="95">
        <f t="shared" si="36"/>
        <v>0</v>
      </c>
      <c r="I148" s="209"/>
      <c r="J148" s="209"/>
      <c r="K148" s="315"/>
      <c r="L148" s="20"/>
    </row>
    <row r="149" spans="1:14" ht="30.75" customHeight="1">
      <c r="A149" s="4"/>
      <c r="B149" s="20"/>
      <c r="C149" s="280"/>
      <c r="D149" s="404"/>
      <c r="E149" s="90"/>
      <c r="F149" s="406"/>
      <c r="G149" s="103"/>
      <c r="H149" s="95">
        <f t="shared" si="36"/>
        <v>0</v>
      </c>
      <c r="I149" s="209"/>
      <c r="J149" s="209"/>
      <c r="K149" s="315"/>
      <c r="L149" s="20"/>
    </row>
    <row r="150" spans="1:14" ht="30.75" customHeight="1">
      <c r="A150" s="4"/>
      <c r="B150" s="20"/>
      <c r="C150" s="280"/>
      <c r="D150" s="404"/>
      <c r="E150" s="90"/>
      <c r="F150" s="406"/>
      <c r="G150" s="103"/>
      <c r="H150" s="95">
        <f t="shared" si="36"/>
        <v>0</v>
      </c>
      <c r="I150" s="209"/>
      <c r="J150" s="209"/>
      <c r="K150" s="315"/>
      <c r="L150" s="20"/>
    </row>
    <row r="151" spans="1:14" ht="30.75" customHeight="1">
      <c r="A151" s="4"/>
      <c r="B151" s="20"/>
      <c r="C151" s="280"/>
      <c r="D151" s="404"/>
      <c r="E151" s="90"/>
      <c r="F151" s="406"/>
      <c r="G151" s="103"/>
      <c r="H151" s="95">
        <f t="shared" si="36"/>
        <v>0</v>
      </c>
      <c r="I151" s="209"/>
      <c r="J151" s="209"/>
      <c r="K151" s="315"/>
      <c r="L151" s="20"/>
    </row>
    <row r="152" spans="1:14" ht="30.75" customHeight="1">
      <c r="A152" s="4"/>
      <c r="B152" s="20"/>
      <c r="C152" s="280"/>
      <c r="D152" s="404"/>
      <c r="E152" s="90"/>
      <c r="F152" s="404"/>
      <c r="G152" s="103"/>
      <c r="H152" s="95">
        <f t="shared" si="36"/>
        <v>0</v>
      </c>
      <c r="I152" s="209"/>
      <c r="J152" s="209"/>
      <c r="K152" s="315"/>
      <c r="L152" s="20"/>
    </row>
    <row r="153" spans="1:14" ht="30.75" customHeight="1">
      <c r="A153" s="4"/>
      <c r="B153" s="20"/>
      <c r="C153" s="280"/>
      <c r="D153" s="404"/>
      <c r="E153" s="90"/>
      <c r="F153" s="404"/>
      <c r="G153" s="103"/>
      <c r="H153" s="95">
        <f t="shared" si="36"/>
        <v>0</v>
      </c>
      <c r="I153" s="209"/>
      <c r="J153" s="209"/>
      <c r="K153" s="315"/>
      <c r="L153" s="20"/>
    </row>
    <row r="154" spans="1:14">
      <c r="A154" s="4"/>
      <c r="B154" s="168"/>
      <c r="C154" s="280"/>
      <c r="D154" s="47" t="s">
        <v>63</v>
      </c>
      <c r="E154" s="47"/>
      <c r="F154" s="47"/>
      <c r="G154" s="47"/>
      <c r="H154" s="93">
        <f>SUM(H146:H153)</f>
        <v>0</v>
      </c>
      <c r="I154" s="209"/>
      <c r="J154" s="209"/>
      <c r="K154" s="315"/>
      <c r="L154" s="168"/>
      <c r="N154" s="416"/>
    </row>
    <row r="155" spans="1:14" ht="15" thickBot="1">
      <c r="A155" s="4"/>
      <c r="B155" s="168"/>
      <c r="C155" s="280"/>
      <c r="D155" s="4"/>
      <c r="E155" s="4"/>
      <c r="F155" s="4"/>
      <c r="G155" s="4"/>
      <c r="H155" s="94"/>
      <c r="I155" s="4"/>
      <c r="J155" s="4"/>
      <c r="K155" s="241"/>
      <c r="L155" s="168"/>
      <c r="N155" s="416"/>
    </row>
    <row r="156" spans="1:14" ht="82.5" customHeight="1" thickBot="1">
      <c r="A156" s="4"/>
      <c r="B156" s="168"/>
      <c r="C156" s="280"/>
      <c r="D156" s="486" t="s">
        <v>105</v>
      </c>
      <c r="E156" s="486"/>
      <c r="F156" s="486"/>
      <c r="G156" s="486"/>
      <c r="H156" s="490"/>
      <c r="I156" s="491"/>
      <c r="J156" s="492" t="s">
        <v>173</v>
      </c>
      <c r="K156" s="493"/>
      <c r="L156" s="168"/>
      <c r="N156" s="416"/>
    </row>
    <row r="157" spans="1:14" collapsed="1">
      <c r="A157" s="4"/>
      <c r="B157" s="168"/>
      <c r="C157" s="282"/>
      <c r="D157" s="266"/>
      <c r="E157" s="266"/>
      <c r="F157" s="266"/>
      <c r="G157" s="266"/>
      <c r="H157" s="283"/>
      <c r="I157" s="266"/>
      <c r="J157" s="266"/>
      <c r="K157" s="293"/>
      <c r="L157" s="168"/>
      <c r="N157" s="416"/>
    </row>
    <row r="158" spans="1:14">
      <c r="A158" s="4"/>
      <c r="B158" s="168"/>
      <c r="C158" s="168"/>
      <c r="D158" s="168"/>
      <c r="E158" s="168"/>
      <c r="F158" s="168"/>
      <c r="G158" s="168"/>
      <c r="H158" s="89"/>
      <c r="I158" s="168"/>
      <c r="J158" s="168"/>
      <c r="K158" s="168"/>
      <c r="L158" s="168"/>
      <c r="N158" s="416"/>
    </row>
    <row r="159" spans="1:14" hidden="1">
      <c r="A159" s="4"/>
      <c r="B159" s="3"/>
      <c r="C159" s="3"/>
      <c r="D159" s="3"/>
      <c r="E159" s="3"/>
      <c r="F159" s="3"/>
      <c r="G159" s="3"/>
      <c r="H159" s="3"/>
      <c r="I159" s="3"/>
      <c r="J159" s="3"/>
      <c r="K159" s="3"/>
      <c r="L159" s="3"/>
      <c r="N159" s="416"/>
    </row>
    <row r="160" spans="1:14" hidden="1">
      <c r="A160" s="4"/>
      <c r="B160" s="6"/>
      <c r="C160" s="6"/>
      <c r="D160" s="5"/>
      <c r="E160" s="5"/>
      <c r="F160" s="9"/>
      <c r="G160" s="9"/>
      <c r="H160" s="5"/>
      <c r="I160" s="6"/>
      <c r="J160" s="124"/>
      <c r="K160" s="4"/>
      <c r="L160" s="87"/>
      <c r="N160" s="416"/>
    </row>
    <row r="161" spans="1:14" hidden="1">
      <c r="A161" s="4"/>
      <c r="B161" s="6"/>
      <c r="C161" s="6"/>
      <c r="D161" s="5"/>
      <c r="E161" s="5"/>
      <c r="F161" s="9"/>
      <c r="G161" s="9"/>
      <c r="H161" s="5"/>
      <c r="I161" s="6"/>
      <c r="J161" s="124"/>
      <c r="K161" s="4"/>
      <c r="L161" s="87"/>
      <c r="N161" s="416"/>
    </row>
    <row r="162" spans="1:14">
      <c r="A162" s="4"/>
      <c r="B162" s="6"/>
      <c r="C162" s="231" t="s">
        <v>231</v>
      </c>
      <c r="D162" s="231"/>
      <c r="E162" s="231"/>
      <c r="F162" s="231"/>
      <c r="G162" s="231"/>
      <c r="H162" s="231"/>
      <c r="I162" s="231"/>
      <c r="J162" s="231"/>
      <c r="K162" s="231"/>
      <c r="L162" s="87"/>
      <c r="N162" s="416"/>
    </row>
    <row r="163" spans="1:14" ht="15" thickBot="1">
      <c r="A163" s="4"/>
      <c r="B163" s="6"/>
      <c r="C163" s="286"/>
      <c r="D163" s="316"/>
      <c r="E163" s="316"/>
      <c r="F163" s="317"/>
      <c r="G163" s="317"/>
      <c r="H163" s="316"/>
      <c r="I163" s="316"/>
      <c r="J163" s="318"/>
      <c r="K163" s="262"/>
      <c r="L163" s="87"/>
      <c r="N163" s="416"/>
    </row>
    <row r="164" spans="1:14" ht="73" customHeight="1" thickBot="1">
      <c r="A164" s="4"/>
      <c r="B164" s="6"/>
      <c r="C164" s="319"/>
      <c r="D164" s="498" t="s">
        <v>152</v>
      </c>
      <c r="E164" s="498"/>
      <c r="F164" s="6"/>
      <c r="G164" s="10" t="s">
        <v>57</v>
      </c>
      <c r="H164" s="6"/>
      <c r="I164" s="495" t="s">
        <v>265</v>
      </c>
      <c r="J164" s="495"/>
      <c r="K164" s="320"/>
      <c r="L164" s="6"/>
      <c r="M164" s="435"/>
      <c r="N164" s="436" t="str">
        <f>IF(G164="&lt;Select&gt;", "Check", "")</f>
        <v>Check</v>
      </c>
    </row>
    <row r="165" spans="1:14">
      <c r="A165" s="4"/>
      <c r="B165" s="6"/>
      <c r="C165" s="319"/>
      <c r="D165" s="6"/>
      <c r="E165" s="6"/>
      <c r="F165" s="6"/>
      <c r="G165" s="28"/>
      <c r="H165" s="6"/>
      <c r="I165" s="6"/>
      <c r="J165" s="4"/>
      <c r="K165" s="241"/>
      <c r="L165" s="6"/>
      <c r="M165" s="435"/>
      <c r="N165" s="436"/>
    </row>
    <row r="166" spans="1:14" ht="15" thickBot="1">
      <c r="A166" s="4"/>
      <c r="B166" s="6"/>
      <c r="C166" s="319"/>
      <c r="D166" s="6"/>
      <c r="E166" s="6"/>
      <c r="F166" s="6"/>
      <c r="G166" s="28"/>
      <c r="H166" s="6"/>
      <c r="I166" s="6"/>
      <c r="J166" s="4"/>
      <c r="K166" s="241"/>
      <c r="L166" s="6"/>
      <c r="M166" s="435"/>
      <c r="N166" s="436"/>
    </row>
    <row r="167" spans="1:14" ht="141" customHeight="1" thickBot="1">
      <c r="A167" s="4"/>
      <c r="B167" s="6"/>
      <c r="C167" s="319"/>
      <c r="D167" s="498" t="s">
        <v>270</v>
      </c>
      <c r="E167" s="498"/>
      <c r="F167" s="499"/>
      <c r="G167" s="10" t="s">
        <v>57</v>
      </c>
      <c r="H167" s="325" t="s">
        <v>232</v>
      </c>
      <c r="I167" s="496"/>
      <c r="J167" s="497"/>
      <c r="K167" s="320"/>
      <c r="L167" s="6"/>
      <c r="M167" s="435"/>
      <c r="N167" s="436" t="str">
        <f>IF(G167="&lt;Select&gt;", "Check", "")</f>
        <v>Check</v>
      </c>
    </row>
    <row r="168" spans="1:14" ht="15" thickBot="1">
      <c r="A168" s="4"/>
      <c r="B168" s="6"/>
      <c r="C168" s="319"/>
      <c r="D168" s="6"/>
      <c r="E168" s="6"/>
      <c r="F168" s="6"/>
      <c r="G168" s="28"/>
      <c r="H168" s="6"/>
      <c r="I168" s="6"/>
      <c r="J168" s="4"/>
      <c r="K168" s="281"/>
      <c r="L168" s="196"/>
      <c r="M168" s="435"/>
      <c r="N168" s="436"/>
    </row>
    <row r="169" spans="1:14" ht="156.65" customHeight="1" thickBot="1">
      <c r="A169" s="4"/>
      <c r="B169" s="6"/>
      <c r="C169" s="319"/>
      <c r="D169" s="500" t="s">
        <v>163</v>
      </c>
      <c r="E169" s="500"/>
      <c r="F169" s="501"/>
      <c r="G169" s="8" t="s">
        <v>57</v>
      </c>
      <c r="H169" s="325" t="s">
        <v>232</v>
      </c>
      <c r="I169" s="496"/>
      <c r="J169" s="497"/>
      <c r="K169" s="320"/>
      <c r="L169" s="6"/>
      <c r="M169" s="435"/>
      <c r="N169" s="436" t="str">
        <f>IF(G169="&lt;Select&gt;", "Check", "")</f>
        <v>Check</v>
      </c>
    </row>
    <row r="170" spans="1:14" ht="18.649999999999999" customHeight="1">
      <c r="A170" s="4"/>
      <c r="B170" s="6"/>
      <c r="C170" s="321"/>
      <c r="D170" s="322"/>
      <c r="E170" s="322"/>
      <c r="F170" s="322"/>
      <c r="G170" s="268"/>
      <c r="H170" s="266"/>
      <c r="I170" s="323"/>
      <c r="J170" s="324"/>
      <c r="K170" s="267"/>
      <c r="L170" s="87"/>
      <c r="M170" s="437"/>
      <c r="N170" s="437"/>
    </row>
    <row r="171" spans="1:14">
      <c r="A171" s="4"/>
      <c r="B171" s="6"/>
      <c r="C171" s="6"/>
      <c r="D171" s="7"/>
      <c r="E171" s="7"/>
      <c r="F171" s="39"/>
      <c r="G171" s="9"/>
      <c r="H171" s="153"/>
      <c r="I171" s="6"/>
      <c r="J171" s="124"/>
      <c r="K171" s="4"/>
      <c r="L171" s="87"/>
    </row>
  </sheetData>
  <sheetProtection password="B6DD" sheet="1" selectLockedCells="1"/>
  <mergeCells count="43">
    <mergeCell ref="I164:J164"/>
    <mergeCell ref="I167:J167"/>
    <mergeCell ref="I169:J169"/>
    <mergeCell ref="D164:E164"/>
    <mergeCell ref="D167:F167"/>
    <mergeCell ref="D169:F169"/>
    <mergeCell ref="J50:J51"/>
    <mergeCell ref="K50:L51"/>
    <mergeCell ref="H47:I48"/>
    <mergeCell ref="J47:J48"/>
    <mergeCell ref="K47:L48"/>
    <mergeCell ref="D156:G156"/>
    <mergeCell ref="H156:I156"/>
    <mergeCell ref="J156:K156"/>
    <mergeCell ref="D12:E12"/>
    <mergeCell ref="D13:E13"/>
    <mergeCell ref="D15:E15"/>
    <mergeCell ref="D14:E14"/>
    <mergeCell ref="F18:G18"/>
    <mergeCell ref="F19:G19"/>
    <mergeCell ref="F20:G20"/>
    <mergeCell ref="F21:G21"/>
    <mergeCell ref="F22:G22"/>
    <mergeCell ref="F35:G35"/>
    <mergeCell ref="F34:G34"/>
    <mergeCell ref="F33:G33"/>
    <mergeCell ref="H50:I51"/>
    <mergeCell ref="M50:M51"/>
    <mergeCell ref="M47:M48"/>
    <mergeCell ref="D8:E8"/>
    <mergeCell ref="D9:E9"/>
    <mergeCell ref="F30:G30"/>
    <mergeCell ref="D11:E11"/>
    <mergeCell ref="F28:G28"/>
    <mergeCell ref="F29:G29"/>
    <mergeCell ref="F32:G32"/>
    <mergeCell ref="F31:G31"/>
    <mergeCell ref="F24:G24"/>
    <mergeCell ref="F23:G23"/>
    <mergeCell ref="F27:G27"/>
    <mergeCell ref="F26:G26"/>
    <mergeCell ref="F25:G25"/>
    <mergeCell ref="F36:G36"/>
  </mergeCells>
  <conditionalFormatting sqref="D40:J40">
    <cfRule type="expression" dxfId="106" priority="270">
      <formula>$F$17="No"</formula>
    </cfRule>
  </conditionalFormatting>
  <conditionalFormatting sqref="C3 I2">
    <cfRule type="expression" dxfId="105" priority="117">
      <formula>C2="DATA OK"</formula>
    </cfRule>
  </conditionalFormatting>
  <conditionalFormatting sqref="D156:K156">
    <cfRule type="expression" dxfId="104" priority="549">
      <formula>#REF!="&lt;Select&gt;"</formula>
    </cfRule>
  </conditionalFormatting>
  <conditionalFormatting sqref="L170:L171 K169 L160:L163 K164">
    <cfRule type="expression" dxfId="103" priority="38">
      <formula>J160="Tenant Occupancy Survey"</formula>
    </cfRule>
  </conditionalFormatting>
  <conditionalFormatting sqref="I169 H171">
    <cfRule type="expression" dxfId="102" priority="37">
      <formula>$F$16="Yes"</formula>
    </cfRule>
  </conditionalFormatting>
  <conditionalFormatting sqref="K167">
    <cfRule type="expression" dxfId="101" priority="36">
      <formula>J167="Tenant Occupancy Survey"</formula>
    </cfRule>
  </conditionalFormatting>
  <conditionalFormatting sqref="I167">
    <cfRule type="expression" dxfId="100" priority="35">
      <formula>$F$14="Yes"</formula>
    </cfRule>
  </conditionalFormatting>
  <conditionalFormatting sqref="K39:N39">
    <cfRule type="expression" dxfId="99" priority="33">
      <formula>hidden=1</formula>
    </cfRule>
  </conditionalFormatting>
  <conditionalFormatting sqref="F17">
    <cfRule type="expression" dxfId="98" priority="32">
      <formula>hidden=1</formula>
    </cfRule>
  </conditionalFormatting>
  <conditionalFormatting sqref="P37">
    <cfRule type="expression" dxfId="97" priority="31">
      <formula>hidden=0</formula>
    </cfRule>
  </conditionalFormatting>
  <conditionalFormatting sqref="L60:L79">
    <cfRule type="expression" dxfId="96" priority="29">
      <formula>$K60="Yes - estimated using Interpolation"</formula>
    </cfRule>
    <cfRule type="expression" dxfId="95" priority="30">
      <formula>$K60="Adjacent meter readings and interpolation"</formula>
    </cfRule>
  </conditionalFormatting>
  <conditionalFormatting sqref="V61:V79">
    <cfRule type="expression" dxfId="94" priority="27">
      <formula>$S61="No"</formula>
    </cfRule>
    <cfRule type="expression" dxfId="93" priority="28">
      <formula>$S61=""</formula>
    </cfRule>
  </conditionalFormatting>
  <conditionalFormatting sqref="V60">
    <cfRule type="expression" dxfId="92" priority="25">
      <formula>$S60="No"</formula>
    </cfRule>
    <cfRule type="expression" dxfId="91" priority="26">
      <formula>$S60=""</formula>
    </cfRule>
  </conditionalFormatting>
  <conditionalFormatting sqref="T60:U79 W60:X79">
    <cfRule type="expression" dxfId="90" priority="24">
      <formula>$S60="Yes"</formula>
    </cfRule>
  </conditionalFormatting>
  <conditionalFormatting sqref="AA60:AB79 AD60:AE79">
    <cfRule type="expression" dxfId="89" priority="23">
      <formula>$Z60="Yes"</formula>
    </cfRule>
  </conditionalFormatting>
  <conditionalFormatting sqref="I121 I88:I100">
    <cfRule type="expression" dxfId="88" priority="19">
      <formula>H88="Yes"</formula>
    </cfRule>
  </conditionalFormatting>
  <conditionalFormatting sqref="X119:X137 X88:X100">
    <cfRule type="expression" dxfId="87" priority="18">
      <formula>$J$88="remote meter reading system"</formula>
    </cfRule>
  </conditionalFormatting>
  <conditionalFormatting sqref="I137">
    <cfRule type="expression" dxfId="86" priority="17">
      <formula>H137="Yes"</formula>
    </cfRule>
  </conditionalFormatting>
  <conditionalFormatting sqref="V138">
    <cfRule type="expression" dxfId="85" priority="16">
      <formula>K138="Yes"</formula>
    </cfRule>
  </conditionalFormatting>
  <conditionalFormatting sqref="W138">
    <cfRule type="expression" dxfId="84" priority="15">
      <formula>$J$88="remote meter reading system"</formula>
    </cfRule>
  </conditionalFormatting>
  <conditionalFormatting sqref="I136">
    <cfRule type="expression" dxfId="83" priority="14">
      <formula>H136="Yes"</formula>
    </cfRule>
  </conditionalFormatting>
  <conditionalFormatting sqref="I120 I129 I131 I133 I135">
    <cfRule type="expression" dxfId="82" priority="13">
      <formula>H120="Yes"</formula>
    </cfRule>
  </conditionalFormatting>
  <conditionalFormatting sqref="I119 I130 I132 I134">
    <cfRule type="expression" dxfId="81" priority="12">
      <formula>H119="Yes"</formula>
    </cfRule>
  </conditionalFormatting>
  <conditionalFormatting sqref="I122:I128">
    <cfRule type="expression" dxfId="80" priority="11">
      <formula>H122="Yes"</formula>
    </cfRule>
  </conditionalFormatting>
  <conditionalFormatting sqref="W88:W100 W119:W137">
    <cfRule type="expression" dxfId="79" priority="10">
      <formula>H88="Yes"</formula>
    </cfRule>
  </conditionalFormatting>
  <conditionalFormatting sqref="I103">
    <cfRule type="expression" dxfId="78" priority="9">
      <formula>H103="Yes"</formula>
    </cfRule>
  </conditionalFormatting>
  <conditionalFormatting sqref="X101:X118">
    <cfRule type="expression" dxfId="77" priority="8">
      <formula>$J$88="remote meter reading system"</formula>
    </cfRule>
  </conditionalFormatting>
  <conditionalFormatting sqref="I118">
    <cfRule type="expression" dxfId="76" priority="7">
      <formula>H118="Yes"</formula>
    </cfRule>
  </conditionalFormatting>
  <conditionalFormatting sqref="I102 I111 I113 I115 I117">
    <cfRule type="expression" dxfId="75" priority="6">
      <formula>H102="Yes"</formula>
    </cfRule>
  </conditionalFormatting>
  <conditionalFormatting sqref="I101 I112 I114 I116">
    <cfRule type="expression" dxfId="74" priority="5">
      <formula>H101="Yes"</formula>
    </cfRule>
  </conditionalFormatting>
  <conditionalFormatting sqref="I104:I110">
    <cfRule type="expression" dxfId="73" priority="4">
      <formula>H104="Yes"</formula>
    </cfRule>
  </conditionalFormatting>
  <conditionalFormatting sqref="W101:W118">
    <cfRule type="expression" dxfId="72" priority="3">
      <formula>H101="Yes"</formula>
    </cfRule>
  </conditionalFormatting>
  <conditionalFormatting sqref="X138:Y138">
    <cfRule type="expression" dxfId="71" priority="20">
      <formula>$X$88="Yes"</formula>
    </cfRule>
  </conditionalFormatting>
  <conditionalFormatting sqref="Y88:Z137">
    <cfRule type="expression" dxfId="70" priority="21">
      <formula>$W88="Yes"</formula>
    </cfRule>
    <cfRule type="expression" dxfId="69" priority="22">
      <formula>$X88="Yes"</formula>
    </cfRule>
  </conditionalFormatting>
  <conditionalFormatting sqref="Z138">
    <cfRule type="expression" dxfId="68" priority="2">
      <formula>$X$88="Yes"</formula>
    </cfRule>
  </conditionalFormatting>
  <conditionalFormatting sqref="N1:N36 N38:N1048576 P37">
    <cfRule type="cellIs" dxfId="67" priority="1" operator="equal">
      <formula>"OK"</formula>
    </cfRule>
  </conditionalFormatting>
  <dataValidations count="25">
    <dataValidation type="date" allowBlank="1" showInputMessage="1" showErrorMessage="1" errorTitle="Incorrect Entry" error="Please Enter a Date in DD/MM/YY Format" sqref="F8" xr:uid="{00000000-0002-0000-0200-000000000000}">
      <formula1>36526</formula1>
      <formula2>73051</formula2>
    </dataValidation>
    <dataValidation type="decimal" allowBlank="1" showInputMessage="1" showErrorMessage="1" errorTitle="Incorrect Entry" error="Please Enter a Percentage" sqref="F51 AB60:AB79 P60:P79 K19:K36" xr:uid="{00000000-0002-0000-0200-000001000000}">
      <formula1>0</formula1>
      <formula2>1</formula2>
    </dataValidation>
    <dataValidation type="list" allowBlank="1" showInputMessage="1" showErrorMessage="1" sqref="W138" xr:uid="{00000000-0002-0000-0200-000002000000}">
      <formula1>"Yes, No"</formula1>
    </dataValidation>
    <dataValidation type="date" allowBlank="1" showInputMessage="1" showErrorMessage="1" errorTitle="Incorrect Entry" error="Please insert a date in the format DD/MM/YY" sqref="I60:J79 G60:G79" xr:uid="{00000000-0002-0000-0200-000003000000}">
      <formula1>36526</formula1>
      <formula2>43831</formula2>
    </dataValidation>
    <dataValidation type="decimal" allowBlank="1" showInputMessage="1" showErrorMessage="1" errorTitle="Incorrect Entry" error="Please Enter a Decimal Number" sqref="E48:F48 AH60:AI79 T60:U79" xr:uid="{00000000-0002-0000-0200-000004000000}">
      <formula1>1</formula1>
      <formula2>100000</formula2>
    </dataValidation>
    <dataValidation type="decimal" allowBlank="1" showInputMessage="1" showErrorMessage="1" errorTitle="Incorrect Entry" error="Please Enter A Decimal Number" sqref="H146:H153" xr:uid="{00000000-0002-0000-0200-000005000000}">
      <formula1>0</formula1>
      <formula2>1000000</formula2>
    </dataValidation>
    <dataValidation type="decimal" allowBlank="1" showInputMessage="1" showErrorMessage="1" errorTitle="Incorrect Entry" error="Please Enter A Percentage_x000a_" sqref="F146:F153" xr:uid="{00000000-0002-0000-0200-000006000000}">
      <formula1>0</formula1>
      <formula2>1</formula2>
    </dataValidation>
    <dataValidation type="list" allowBlank="1" showInputMessage="1" showErrorMessage="1" sqref="AG60:AG79 S60:S79 H88:H137 Z60:AA79" xr:uid="{00000000-0002-0000-0200-000007000000}">
      <formula1>"&lt;Select&gt;, Yes, No"</formula1>
    </dataValidation>
    <dataValidation type="list" allowBlank="1" showInputMessage="1" showErrorMessage="1" sqref="D48 D51:E51 W88:X137 G164 G169" xr:uid="{00000000-0002-0000-0200-000008000000}">
      <formula1>"&lt;Select&gt;,Yes, No"</formula1>
    </dataValidation>
    <dataValidation allowBlank="1" showInputMessage="1" showErrorMessage="1" errorTitle="Incorrect Entry" error="Please insert a date in the format DD/MM/YY" sqref="H60:H79" xr:uid="{00000000-0002-0000-0200-000009000000}"/>
    <dataValidation type="date" allowBlank="1" showInputMessage="1" showErrorMessage="1" errorTitle="Incorrect Entry" error="Please Enter a Date in DD/MM/YY format" sqref="D19:E36" xr:uid="{00000000-0002-0000-0200-00000A000000}">
      <formula1>36526</formula1>
      <formula2>73051</formula2>
    </dataValidation>
    <dataValidation type="decimal" allowBlank="1" showInputMessage="1" showErrorMessage="1" errorTitle="Incorrect Entry" error="Please Enter A Decimal Number between 0 and 8760" sqref="G146:G153" xr:uid="{00000000-0002-0000-0200-00000B000000}">
      <formula1>1</formula1>
      <formula2>8760</formula2>
    </dataValidation>
    <dataValidation type="whole" allowBlank="1" showInputMessage="1" showErrorMessage="1" errorTitle="Incorrect Entry" error="Enter a Whole Number_x000a_" sqref="E146:E153" xr:uid="{00000000-0002-0000-0200-00000C000000}">
      <formula1>0</formula1>
      <formula2>100000000</formula2>
    </dataValidation>
    <dataValidation type="list" allowBlank="1" showInputMessage="1" showErrorMessage="1" sqref="F19:G36 K60:K79" xr:uid="{00000000-0002-0000-0200-00000D000000}">
      <formula1>"&lt;Select&gt;, No, Yes - adjacent meter readings used, Yes - Assessor meter reads used, Yes - estimated using interpolation"</formula1>
    </dataValidation>
    <dataValidation type="decimal" allowBlank="1" showInputMessage="1" showErrorMessage="1" errorTitle="Incorrect Entry" error="Please enter a percentage" sqref="L60:L79" xr:uid="{00000000-0002-0000-0200-00000E000000}">
      <formula1>0</formula1>
      <formula2>1</formula2>
    </dataValidation>
    <dataValidation type="list" allowBlank="1" showInputMessage="1" showErrorMessage="1" sqref="J88:J137" xr:uid="{00000000-0002-0000-0200-00000F000000}">
      <formula1>"&lt;Select&gt;, Manual readings from meter, Remote meter reading system"</formula1>
    </dataValidation>
    <dataValidation type="decimal" allowBlank="1" showInputMessage="1" showErrorMessage="1" errorTitle="Incorrect Entry" error="Please enter a decimal number" sqref="I88:I137" xr:uid="{00000000-0002-0000-0200-000010000000}">
      <formula1>0</formula1>
      <formula2>500000</formula2>
    </dataValidation>
    <dataValidation type="date" allowBlank="1" showInputMessage="1" showErrorMessage="1" sqref="Y88:Y137" xr:uid="{00000000-0002-0000-0200-000012000000}">
      <formula1>1</formula1>
      <formula2>44196</formula2>
    </dataValidation>
    <dataValidation type="list" allowBlank="1" showInputMessage="1" showErrorMessage="1" sqref="Y138:Z138 Z88:AA137" xr:uid="{00000000-0002-0000-0200-000013000000}">
      <formula1>"&lt;Select&gt;, Correct, Required rectification"</formula1>
    </dataValidation>
    <dataValidation type="decimal" allowBlank="1" showInputMessage="1" showErrorMessage="1" errorTitle="Incorrect Entry" error="Please enter a Decimal Number" sqref="P80 M60:M79" xr:uid="{00000000-0002-0000-0200-000014000000}">
      <formula1>0</formula1>
      <formula2>10000000000</formula2>
    </dataValidation>
    <dataValidation type="date" allowBlank="1" showInputMessage="1" showErrorMessage="1" errorTitle="Incorrect Entry" error="Please enter a date in the format DD/MM/YY" sqref="Q138 O138 N88:N137 L88:L137" xr:uid="{00000000-0002-0000-0200-000015000000}">
      <formula1>36526</formula1>
      <formula2>43831</formula2>
    </dataValidation>
    <dataValidation type="list" allowBlank="1" showInputMessage="1" showErrorMessage="1" sqref="N138 K88:K137" xr:uid="{00000000-0002-0000-0200-000016000000}">
      <formula1>"&lt;Select&gt;, Less than daily, Daily, Weekly, Monthly, Quarterly"</formula1>
    </dataValidation>
    <dataValidation type="decimal" allowBlank="1" showInputMessage="1" showErrorMessage="1" errorTitle="Incorrect Entry" error="Please enter a decimal number" sqref="R138 P138 O88:O137 M88:M137" xr:uid="{00000000-0002-0000-0200-000017000000}">
      <formula1>0</formula1>
      <formula2>100000000</formula2>
    </dataValidation>
    <dataValidation type="list" allowBlank="1" showInputMessage="1" showErrorMessage="1" sqref="G167" xr:uid="{00000000-0002-0000-0200-000018000000}">
      <formula1>"&lt;Select&gt;,Yes, No, Not Applicable"</formula1>
    </dataValidation>
    <dataValidation type="list" allowBlank="1" showInputMessage="1" showErrorMessage="1" sqref="D88:D137" xr:uid="{1F76B0C1-84B5-4B80-BF6D-9AF9C8780429}">
      <formula1>"&lt;Select&gt;, Inclusion, Exclusion"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D960A"/>
  </sheetPr>
  <dimension ref="A1:AX161"/>
  <sheetViews>
    <sheetView showGridLines="0" zoomScale="75" zoomScaleNormal="75" workbookViewId="0">
      <selection activeCell="F12" sqref="F12"/>
    </sheetView>
  </sheetViews>
  <sheetFormatPr defaultColWidth="9.1796875" defaultRowHeight="14.5"/>
  <cols>
    <col min="1" max="1" width="36.81640625" customWidth="1"/>
    <col min="2" max="2" width="5.81640625" customWidth="1"/>
    <col min="3" max="3" width="6.81640625" customWidth="1"/>
    <col min="4" max="4" width="14.81640625" customWidth="1"/>
    <col min="5" max="5" width="14.54296875" customWidth="1"/>
    <col min="6" max="6" width="21.81640625" customWidth="1"/>
    <col min="7" max="7" width="16.54296875" customWidth="1"/>
    <col min="8" max="8" width="22.1796875" customWidth="1"/>
    <col min="9" max="9" width="13.1796875" customWidth="1"/>
    <col min="10" max="10" width="19.54296875" customWidth="1"/>
    <col min="11" max="12" width="17.54296875" customWidth="1"/>
    <col min="13" max="13" width="39.1796875" customWidth="1"/>
    <col min="14" max="14" width="18" customWidth="1"/>
    <col min="15" max="15" width="14" hidden="1" customWidth="1"/>
    <col min="16" max="16" width="14.81640625" customWidth="1"/>
    <col min="17" max="17" width="16.1796875" customWidth="1"/>
    <col min="18" max="18" width="15.453125" customWidth="1"/>
    <col min="19" max="19" width="17.453125" customWidth="1"/>
    <col min="20" max="20" width="18" customWidth="1"/>
    <col min="21" max="21" width="19.453125" customWidth="1"/>
    <col min="22" max="22" width="20.453125" customWidth="1"/>
    <col min="23" max="23" width="15.54296875" customWidth="1"/>
    <col min="24" max="24" width="17.81640625" customWidth="1"/>
    <col min="25" max="25" width="18.54296875" customWidth="1"/>
    <col min="26" max="26" width="28.1796875" customWidth="1"/>
    <col min="27" max="27" width="21.54296875" customWidth="1"/>
    <col min="28" max="28" width="28.453125" customWidth="1"/>
    <col min="29" max="29" width="25.1796875" customWidth="1"/>
    <col min="30" max="30" width="5.81640625" customWidth="1"/>
    <col min="31" max="31" width="33.1796875" hidden="1" customWidth="1"/>
    <col min="32" max="32" width="17.1796875" hidden="1" customWidth="1"/>
    <col min="33" max="33" width="19.453125" hidden="1" customWidth="1"/>
    <col min="34" max="35" width="23.1796875" hidden="1" customWidth="1"/>
    <col min="36" max="36" width="19" hidden="1" customWidth="1"/>
    <col min="37" max="49" width="9.1796875" hidden="1" customWidth="1"/>
    <col min="50" max="50" width="0" hidden="1" customWidth="1"/>
  </cols>
  <sheetData>
    <row r="1" spans="1:50" s="19" customFormat="1" ht="26">
      <c r="A1" s="2"/>
      <c r="B1" s="3"/>
      <c r="C1" s="419"/>
      <c r="D1" s="419"/>
      <c r="E1" s="419"/>
      <c r="F1" s="419"/>
      <c r="G1" s="419"/>
      <c r="H1" s="419"/>
      <c r="I1" s="412" t="str">
        <f xml:space="preserve"> IF((COUNTIF((N1:N170),"Check")+COUNTIF(P58:P77,"Check"))=0,"DATA OK","INCOMPLETE DATA")</f>
        <v>INCOMPLETE DATA</v>
      </c>
      <c r="J1" s="419"/>
      <c r="K1" s="419"/>
      <c r="L1" s="419"/>
      <c r="M1" s="419"/>
      <c r="N1" s="3"/>
      <c r="O1" s="3"/>
      <c r="P1" s="3"/>
      <c r="Q1" s="3"/>
      <c r="R1" s="3"/>
      <c r="S1" s="3"/>
      <c r="T1" s="71"/>
      <c r="U1" s="3"/>
      <c r="V1" s="3"/>
      <c r="W1" s="3"/>
      <c r="X1" s="3"/>
      <c r="Y1" s="3"/>
      <c r="Z1" s="3"/>
      <c r="AA1" s="3"/>
      <c r="AB1" s="3"/>
      <c r="AC1" s="3"/>
      <c r="AD1" s="3"/>
      <c r="AE1" s="3"/>
      <c r="AF1" s="3"/>
      <c r="AG1" s="55"/>
      <c r="AH1" s="55"/>
      <c r="AI1" s="3"/>
      <c r="AJ1" s="3"/>
      <c r="AK1" s="3"/>
      <c r="AL1" s="3"/>
      <c r="AM1" s="3"/>
      <c r="AN1" s="3"/>
      <c r="AO1" s="3"/>
      <c r="AP1" s="3"/>
      <c r="AQ1" s="3"/>
      <c r="AR1" s="3"/>
      <c r="AS1" s="3"/>
      <c r="AT1" s="3"/>
      <c r="AU1" s="3"/>
      <c r="AV1" s="3"/>
      <c r="AW1" s="3"/>
      <c r="AX1" s="3"/>
    </row>
    <row r="2" spans="1:50" s="19" customFormat="1" ht="26">
      <c r="A2" s="2"/>
      <c r="B2" s="3"/>
      <c r="C2" s="172"/>
      <c r="D2" s="172"/>
      <c r="E2" s="172"/>
      <c r="F2" s="172"/>
      <c r="G2" s="172"/>
      <c r="H2" s="172"/>
      <c r="I2" s="417" t="str">
        <f>IF(COUNTIF(N143,"Check")=0,"","Please complete Additional Question at bottom of sheet")</f>
        <v>Please complete Additional Question at bottom of sheet</v>
      </c>
      <c r="J2" s="172"/>
      <c r="K2" s="172"/>
      <c r="L2" s="172"/>
      <c r="M2" s="172"/>
      <c r="N2" s="3"/>
      <c r="O2" s="3"/>
      <c r="P2" s="3"/>
      <c r="Q2" s="3"/>
      <c r="R2" s="3"/>
      <c r="S2" s="3"/>
      <c r="T2" s="71"/>
      <c r="U2" s="3"/>
      <c r="V2" s="3"/>
      <c r="W2" s="3"/>
      <c r="X2" s="3"/>
      <c r="Y2" s="3"/>
      <c r="Z2" s="3"/>
      <c r="AA2" s="3"/>
      <c r="AB2" s="3"/>
      <c r="AC2" s="3"/>
      <c r="AD2" s="3"/>
      <c r="AE2" s="3"/>
      <c r="AF2" s="3"/>
      <c r="AG2" s="55"/>
      <c r="AH2" s="55"/>
      <c r="AI2" s="3"/>
      <c r="AJ2" s="3"/>
      <c r="AK2" s="3"/>
      <c r="AL2" s="3"/>
      <c r="AM2" s="3"/>
      <c r="AN2" s="3"/>
      <c r="AO2" s="3"/>
      <c r="AP2" s="3"/>
      <c r="AQ2" s="3"/>
      <c r="AR2" s="3"/>
      <c r="AS2" s="3"/>
      <c r="AT2" s="3"/>
      <c r="AU2" s="3"/>
      <c r="AV2" s="3"/>
      <c r="AW2" s="3"/>
      <c r="AX2" s="3"/>
    </row>
    <row r="3" spans="1:50" s="19" customFormat="1">
      <c r="A3" s="2"/>
      <c r="B3" s="3"/>
      <c r="C3" s="3"/>
      <c r="D3" s="3"/>
      <c r="E3" s="3"/>
      <c r="F3" s="3"/>
      <c r="G3" s="3"/>
      <c r="H3" s="3"/>
      <c r="I3" s="3"/>
      <c r="J3" s="3"/>
      <c r="K3" s="3"/>
      <c r="L3" s="3"/>
      <c r="M3" s="3"/>
      <c r="N3" s="3"/>
      <c r="O3" s="3"/>
      <c r="P3" s="3"/>
      <c r="Q3" s="3"/>
      <c r="R3" s="3"/>
      <c r="S3" s="3"/>
      <c r="T3" s="71"/>
      <c r="U3" s="3"/>
      <c r="V3" s="3"/>
      <c r="W3" s="3"/>
      <c r="X3" s="3"/>
      <c r="Y3" s="3"/>
      <c r="Z3" s="3"/>
      <c r="AA3" s="3"/>
      <c r="AB3" s="3"/>
      <c r="AC3" s="3"/>
      <c r="AD3" s="3"/>
      <c r="AE3" s="3"/>
      <c r="AF3" s="3"/>
      <c r="AG3" s="55"/>
      <c r="AH3" s="55"/>
      <c r="AI3" s="3"/>
      <c r="AJ3" s="3"/>
      <c r="AK3" s="3"/>
      <c r="AL3" s="3"/>
      <c r="AM3" s="3"/>
      <c r="AN3" s="3"/>
      <c r="AO3" s="3"/>
      <c r="AP3" s="3"/>
      <c r="AQ3" s="3"/>
      <c r="AR3" s="3"/>
      <c r="AS3" s="3"/>
      <c r="AT3" s="3"/>
      <c r="AU3" s="3"/>
      <c r="AV3" s="3"/>
      <c r="AW3" s="3"/>
      <c r="AX3" s="3"/>
    </row>
    <row r="4" spans="1:50" s="386" customFormat="1">
      <c r="A4" s="1"/>
      <c r="B4" s="12"/>
      <c r="C4" s="231" t="s">
        <v>248</v>
      </c>
      <c r="D4" s="272"/>
      <c r="E4" s="272"/>
      <c r="F4" s="272"/>
      <c r="G4" s="272"/>
      <c r="H4" s="273"/>
      <c r="I4" s="272"/>
      <c r="J4" s="272"/>
      <c r="K4" s="272"/>
      <c r="L4" s="272"/>
      <c r="M4" s="272"/>
      <c r="N4" s="231"/>
      <c r="O4" s="12"/>
      <c r="P4" s="12"/>
      <c r="Q4" s="12"/>
      <c r="R4" s="12"/>
      <c r="S4" s="12"/>
      <c r="T4" s="69"/>
      <c r="U4" s="12"/>
      <c r="V4" s="12"/>
      <c r="W4" s="12"/>
      <c r="X4" s="12"/>
      <c r="Y4" s="12"/>
      <c r="Z4" s="12"/>
      <c r="AA4" s="12"/>
      <c r="AB4" s="12"/>
      <c r="AC4" s="12"/>
      <c r="AD4" s="12"/>
      <c r="AE4" s="12"/>
      <c r="AF4" s="12"/>
      <c r="AG4" s="55"/>
      <c r="AH4" s="55"/>
      <c r="AI4" s="12"/>
      <c r="AJ4" s="12"/>
      <c r="AK4" s="12"/>
      <c r="AL4" s="12"/>
      <c r="AM4" s="12"/>
      <c r="AN4" s="12"/>
      <c r="AO4" s="12"/>
      <c r="AP4" s="12"/>
      <c r="AQ4" s="12"/>
      <c r="AR4" s="12"/>
      <c r="AS4" s="12"/>
      <c r="AT4" s="12"/>
      <c r="AU4" s="12"/>
      <c r="AV4" s="12"/>
      <c r="AW4" s="12"/>
      <c r="AX4" s="12"/>
    </row>
    <row r="5" spans="1:50" s="386" customFormat="1">
      <c r="A5" s="191"/>
      <c r="B5" s="12"/>
      <c r="C5" s="274"/>
      <c r="D5" s="275"/>
      <c r="E5" s="275"/>
      <c r="F5" s="275"/>
      <c r="G5" s="275"/>
      <c r="H5" s="276"/>
      <c r="I5" s="275"/>
      <c r="J5" s="275"/>
      <c r="K5" s="275"/>
      <c r="L5" s="275"/>
      <c r="M5" s="275"/>
      <c r="N5" s="432"/>
      <c r="O5" s="12"/>
      <c r="P5" s="12"/>
      <c r="Q5" s="12"/>
      <c r="R5" s="12"/>
      <c r="S5" s="12"/>
      <c r="T5" s="69"/>
      <c r="U5" s="12"/>
      <c r="V5" s="12"/>
      <c r="W5" s="12"/>
      <c r="X5" s="12"/>
      <c r="Y5" s="12"/>
      <c r="Z5" s="12"/>
      <c r="AA5" s="12"/>
      <c r="AB5" s="12"/>
      <c r="AC5" s="12"/>
      <c r="AD5" s="12"/>
      <c r="AE5" s="12"/>
      <c r="AF5" s="12"/>
      <c r="AG5" s="12"/>
      <c r="AH5" s="12"/>
      <c r="AI5" s="12"/>
      <c r="AJ5" s="12"/>
      <c r="AK5" s="12"/>
      <c r="AL5" s="12"/>
      <c r="AM5" s="12"/>
      <c r="AN5" s="12"/>
      <c r="AO5" s="12"/>
      <c r="AP5" s="12"/>
      <c r="AQ5" s="12"/>
      <c r="AR5" s="55"/>
      <c r="AS5" s="55"/>
      <c r="AT5" s="12"/>
      <c r="AU5" s="12"/>
      <c r="AV5" s="12"/>
      <c r="AW5" s="12"/>
      <c r="AX5" s="12"/>
    </row>
    <row r="6" spans="1:50" s="386" customFormat="1" ht="15" thickBot="1">
      <c r="A6" s="191"/>
      <c r="B6" s="12"/>
      <c r="C6" s="277"/>
      <c r="D6" s="159"/>
      <c r="E6" s="159"/>
      <c r="F6" s="159"/>
      <c r="G6" s="159"/>
      <c r="H6" s="278"/>
      <c r="I6" s="159"/>
      <c r="J6" s="159"/>
      <c r="K6" s="159"/>
      <c r="L6" s="159"/>
      <c r="M6" s="159"/>
      <c r="N6" s="425"/>
      <c r="O6" s="12"/>
      <c r="P6" s="12"/>
      <c r="Q6" s="12"/>
      <c r="R6" s="12"/>
      <c r="S6" s="12"/>
      <c r="T6" s="69"/>
      <c r="U6" s="12"/>
      <c r="V6" s="12"/>
      <c r="W6" s="12"/>
      <c r="X6" s="12"/>
      <c r="Y6" s="12"/>
      <c r="Z6" s="12"/>
      <c r="AA6" s="12"/>
      <c r="AB6" s="12"/>
      <c r="AC6" s="12"/>
      <c r="AD6" s="12"/>
      <c r="AE6" s="12"/>
      <c r="AF6" s="12"/>
      <c r="AG6" s="12"/>
      <c r="AH6" s="12"/>
      <c r="AI6" s="12"/>
      <c r="AJ6" s="12"/>
      <c r="AK6" s="12"/>
      <c r="AL6" s="12"/>
      <c r="AM6" s="12"/>
      <c r="AN6" s="12"/>
      <c r="AO6" s="12"/>
      <c r="AP6" s="12"/>
      <c r="AQ6" s="12"/>
      <c r="AR6" s="55"/>
      <c r="AS6" s="55"/>
      <c r="AT6" s="12"/>
      <c r="AU6" s="12"/>
      <c r="AV6" s="12"/>
      <c r="AW6" s="12"/>
      <c r="AX6" s="12"/>
    </row>
    <row r="7" spans="1:50" s="386" customFormat="1" ht="26.25" customHeight="1" thickBot="1">
      <c r="A7" s="191"/>
      <c r="B7" s="12"/>
      <c r="C7" s="277"/>
      <c r="D7" s="486" t="s">
        <v>5</v>
      </c>
      <c r="E7" s="486"/>
      <c r="F7" s="67"/>
      <c r="G7" s="159"/>
      <c r="H7" s="159"/>
      <c r="I7" s="159"/>
      <c r="J7" s="159"/>
      <c r="K7" s="159"/>
      <c r="L7" s="159"/>
      <c r="M7" s="159"/>
      <c r="N7" s="425"/>
      <c r="O7" s="122"/>
      <c r="P7" s="12"/>
      <c r="Q7" s="12"/>
      <c r="R7" s="12"/>
      <c r="S7" s="12"/>
      <c r="T7" s="69"/>
      <c r="U7" s="12"/>
      <c r="V7" s="12"/>
      <c r="W7" s="12"/>
      <c r="X7" s="12"/>
      <c r="Y7" s="12"/>
      <c r="Z7" s="12"/>
      <c r="AA7" s="12"/>
      <c r="AB7" s="12"/>
      <c r="AC7" s="12"/>
      <c r="AD7" s="12"/>
      <c r="AE7" s="12"/>
      <c r="AF7" s="12"/>
      <c r="AG7" s="12"/>
      <c r="AH7" s="12"/>
      <c r="AI7" s="12"/>
      <c r="AJ7" s="12"/>
      <c r="AK7" s="12"/>
      <c r="AL7" s="12"/>
      <c r="AM7" s="12"/>
      <c r="AN7" s="12"/>
      <c r="AO7" s="12"/>
      <c r="AP7" s="174"/>
      <c r="AQ7" s="124"/>
      <c r="AR7" s="174"/>
      <c r="AS7" s="174"/>
      <c r="AT7" s="174"/>
      <c r="AU7" s="174"/>
      <c r="AV7" s="70"/>
      <c r="AW7" s="12"/>
      <c r="AX7" s="122"/>
    </row>
    <row r="8" spans="1:50" s="386" customFormat="1" ht="30" customHeight="1" thickBot="1">
      <c r="A8" s="191"/>
      <c r="B8" s="12"/>
      <c r="C8" s="277"/>
      <c r="D8" s="487" t="s">
        <v>6</v>
      </c>
      <c r="E8" s="487"/>
      <c r="F8" s="68" t="str">
        <f>IF(F7="","",IF(ABS(F7-RatingPdStart)&gt;60,"Billing Period is offset by too much",DATE(YEAR(F7)+1,MONTH(F7),DAY(F7)-1)))</f>
        <v/>
      </c>
      <c r="G8" s="159"/>
      <c r="H8" s="159"/>
      <c r="I8" s="159"/>
      <c r="J8" s="159"/>
      <c r="K8" s="159"/>
      <c r="L8" s="159"/>
      <c r="M8" s="159"/>
      <c r="N8" s="427" t="str">
        <f>IF(F8="Rating Period outside of Billing Period", "Check", "")</f>
        <v/>
      </c>
      <c r="O8" s="122"/>
      <c r="P8" s="12"/>
      <c r="Q8" s="12"/>
      <c r="R8" s="12"/>
      <c r="S8" s="12"/>
      <c r="T8" s="69"/>
      <c r="U8" s="12"/>
      <c r="V8" s="12"/>
      <c r="W8" s="12"/>
      <c r="X8" s="12"/>
      <c r="Y8" s="12"/>
      <c r="Z8" s="12"/>
      <c r="AA8" s="12"/>
      <c r="AB8" s="12"/>
      <c r="AC8" s="12"/>
      <c r="AD8" s="12"/>
      <c r="AE8" s="12"/>
      <c r="AF8" s="12"/>
      <c r="AG8" s="12"/>
      <c r="AH8" s="12"/>
      <c r="AI8" s="12"/>
      <c r="AJ8" s="12"/>
      <c r="AK8" s="12"/>
      <c r="AL8" s="12"/>
      <c r="AM8" s="12"/>
      <c r="AN8" s="12"/>
      <c r="AO8" s="12"/>
      <c r="AP8" s="12"/>
      <c r="AQ8" s="124" t="str">
        <f>IF(F11&lt;&gt;"","","Check")</f>
        <v>Check</v>
      </c>
      <c r="AR8" s="174"/>
      <c r="AS8" s="174"/>
      <c r="AT8" s="174"/>
      <c r="AU8" s="174"/>
      <c r="AV8" s="70"/>
      <c r="AW8" s="12"/>
      <c r="AX8" s="12"/>
    </row>
    <row r="9" spans="1:50" s="386" customFormat="1">
      <c r="A9" s="191"/>
      <c r="B9" s="12"/>
      <c r="C9" s="277"/>
      <c r="D9" s="159"/>
      <c r="E9" s="159"/>
      <c r="F9" s="144"/>
      <c r="G9" s="159"/>
      <c r="H9" s="159"/>
      <c r="I9" s="159"/>
      <c r="J9" s="159"/>
      <c r="K9" s="159"/>
      <c r="L9" s="159"/>
      <c r="M9" s="159"/>
      <c r="N9" s="427"/>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4" t="str">
        <f>IF(F12&lt;&gt;"","","Check")</f>
        <v>Check</v>
      </c>
      <c r="AR9" s="174"/>
      <c r="AS9" s="174"/>
      <c r="AT9" s="174"/>
      <c r="AU9" s="174"/>
      <c r="AV9" s="70"/>
      <c r="AW9" s="12"/>
      <c r="AX9" s="12"/>
    </row>
    <row r="10" spans="1:50" s="131" customFormat="1" ht="29.25" customHeight="1" thickBot="1">
      <c r="A10" s="191"/>
      <c r="B10" s="174"/>
      <c r="C10" s="280"/>
      <c r="D10" s="486"/>
      <c r="E10" s="486"/>
      <c r="F10" s="143"/>
      <c r="G10" s="206"/>
      <c r="H10" s="206"/>
      <c r="I10" s="206"/>
      <c r="J10" s="206"/>
      <c r="K10" s="206"/>
      <c r="L10" s="206"/>
      <c r="M10" s="206"/>
      <c r="N10" s="427"/>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24"/>
      <c r="AR10" s="174"/>
      <c r="AS10" s="174"/>
      <c r="AT10" s="174"/>
      <c r="AU10" s="174"/>
      <c r="AV10" s="70"/>
      <c r="AW10" s="174"/>
      <c r="AX10" s="174"/>
    </row>
    <row r="11" spans="1:50" s="131" customFormat="1" ht="29.25" customHeight="1" thickBot="1">
      <c r="A11" s="191"/>
      <c r="B11" s="174"/>
      <c r="C11" s="280"/>
      <c r="D11" s="486" t="s">
        <v>1</v>
      </c>
      <c r="E11" s="486"/>
      <c r="F11" s="10"/>
      <c r="G11" s="206"/>
      <c r="H11" s="155" t="s">
        <v>155</v>
      </c>
      <c r="I11" s="206"/>
      <c r="J11" s="206"/>
      <c r="K11" s="206"/>
      <c r="L11" s="206"/>
      <c r="M11" s="206"/>
      <c r="N11" s="427" t="str">
        <f>IF(F11="","Check","")</f>
        <v>Check</v>
      </c>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24" t="str">
        <f>IF(F14&lt;&gt;"","","Check")</f>
        <v>Check</v>
      </c>
      <c r="AR11" s="174"/>
      <c r="AS11" s="174"/>
      <c r="AT11" s="174"/>
      <c r="AU11" s="70"/>
      <c r="AV11" s="174"/>
      <c r="AW11" s="174"/>
      <c r="AX11" s="174"/>
    </row>
    <row r="12" spans="1:50" s="131" customFormat="1" ht="29.25" customHeight="1" thickBot="1">
      <c r="A12" s="191"/>
      <c r="B12" s="174"/>
      <c r="C12" s="280"/>
      <c r="D12" s="486" t="s">
        <v>2</v>
      </c>
      <c r="E12" s="486"/>
      <c r="F12" s="10"/>
      <c r="G12" s="206"/>
      <c r="H12" s="206"/>
      <c r="I12" s="206"/>
      <c r="J12" s="206"/>
      <c r="K12" s="206"/>
      <c r="L12" s="206"/>
      <c r="M12" s="206"/>
      <c r="N12" s="427" t="str">
        <f t="shared" ref="N12:N14" si="0">IF(F12="","Check","")</f>
        <v>Check</v>
      </c>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24" t="str">
        <f>IF(F15&lt;&gt;"","","Check")</f>
        <v>Check</v>
      </c>
      <c r="AR12" s="174"/>
      <c r="AS12" s="174"/>
      <c r="AT12" s="174"/>
      <c r="AU12" s="70"/>
      <c r="AV12" s="174"/>
      <c r="AW12" s="174"/>
      <c r="AX12" s="174"/>
    </row>
    <row r="13" spans="1:50" s="131" customFormat="1" ht="29.25" customHeight="1" thickBot="1">
      <c r="A13" s="191"/>
      <c r="B13" s="174"/>
      <c r="C13" s="280"/>
      <c r="D13" s="205" t="s">
        <v>138</v>
      </c>
      <c r="E13" s="205"/>
      <c r="F13" s="10"/>
      <c r="G13" s="206"/>
      <c r="H13" s="206"/>
      <c r="I13" s="206"/>
      <c r="J13" s="206"/>
      <c r="K13" s="206"/>
      <c r="L13" s="206"/>
      <c r="M13" s="206"/>
      <c r="N13" s="427" t="str">
        <f t="shared" si="0"/>
        <v>Check</v>
      </c>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70"/>
      <c r="AV13" s="174"/>
      <c r="AW13" s="174"/>
      <c r="AX13" s="174"/>
    </row>
    <row r="14" spans="1:50" s="131" customFormat="1" ht="30.75" customHeight="1" thickBot="1">
      <c r="A14" s="191"/>
      <c r="B14" s="174"/>
      <c r="C14" s="280"/>
      <c r="D14" s="486" t="s">
        <v>4</v>
      </c>
      <c r="E14" s="486"/>
      <c r="F14" s="10"/>
      <c r="G14" s="206"/>
      <c r="H14" s="206"/>
      <c r="I14" s="206"/>
      <c r="J14" s="206"/>
      <c r="K14" s="84">
        <f>IF(F8="Rating Period outside of billing period",1,0)</f>
        <v>0</v>
      </c>
      <c r="L14" s="206"/>
      <c r="M14" s="206"/>
      <c r="N14" s="427" t="str">
        <f t="shared" si="0"/>
        <v>Check</v>
      </c>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3"/>
      <c r="AR14" s="3"/>
      <c r="AS14" s="3"/>
      <c r="AT14" s="3"/>
      <c r="AU14" s="71"/>
      <c r="AV14" s="3"/>
      <c r="AW14" s="174"/>
      <c r="AX14" s="174"/>
    </row>
    <row r="15" spans="1:50" s="131" customFormat="1">
      <c r="A15" s="191"/>
      <c r="B15" s="174"/>
      <c r="C15" s="280"/>
      <c r="D15" s="206"/>
      <c r="E15" s="206"/>
      <c r="F15" s="206"/>
      <c r="G15" s="206"/>
      <c r="H15" s="206"/>
      <c r="I15" s="206"/>
      <c r="J15" s="206"/>
      <c r="K15" s="206"/>
      <c r="L15" s="206"/>
      <c r="M15" s="206"/>
      <c r="N15" s="427"/>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3"/>
      <c r="AR15" s="3"/>
      <c r="AS15" s="3"/>
      <c r="AT15" s="3"/>
      <c r="AU15" s="71"/>
      <c r="AV15" s="3"/>
      <c r="AW15" s="174"/>
      <c r="AX15" s="174"/>
    </row>
    <row r="16" spans="1:50" s="131" customFormat="1">
      <c r="A16" s="191"/>
      <c r="B16" s="174"/>
      <c r="C16" s="280"/>
      <c r="D16" s="206"/>
      <c r="E16" s="206"/>
      <c r="F16" s="85" t="str">
        <f>IF(COUNTIF(F18:G36,"Yes - estimated using interpolation")&gt;0,"Yes",IF(COUNTIF(J58:J77,"Interpolation")&gt;0,"Yes",IF(COUNTIF(J58:J77,"Adjacent meter readings and interpolation")&gt;0,"Yes","No")))</f>
        <v>No</v>
      </c>
      <c r="G16" s="206"/>
      <c r="H16" s="206"/>
      <c r="I16" s="206"/>
      <c r="J16" s="206"/>
      <c r="K16" s="206"/>
      <c r="L16" s="206"/>
      <c r="M16" s="206"/>
      <c r="N16" s="427"/>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3"/>
      <c r="AR16" s="3"/>
      <c r="AS16" s="3"/>
      <c r="AT16" s="3"/>
      <c r="AU16" s="71"/>
      <c r="AV16" s="3"/>
      <c r="AW16" s="174"/>
      <c r="AX16" s="174"/>
    </row>
    <row r="17" spans="1:50" s="19" customFormat="1" ht="113.25" customHeight="1">
      <c r="A17" s="191"/>
      <c r="B17" s="3"/>
      <c r="C17" s="280"/>
      <c r="D17" s="307" t="s">
        <v>58</v>
      </c>
      <c r="E17" s="307" t="s">
        <v>59</v>
      </c>
      <c r="F17" s="494" t="s">
        <v>189</v>
      </c>
      <c r="G17" s="494"/>
      <c r="H17" s="308" t="s">
        <v>79</v>
      </c>
      <c r="I17" s="307" t="s">
        <v>46</v>
      </c>
      <c r="J17" s="307" t="s">
        <v>10</v>
      </c>
      <c r="K17" s="308" t="s">
        <v>12</v>
      </c>
      <c r="L17" s="206"/>
      <c r="M17" s="206"/>
      <c r="N17" s="427"/>
      <c r="O17" s="309" t="s">
        <v>256</v>
      </c>
      <c r="P17" s="3"/>
      <c r="Q17" s="3"/>
      <c r="R17" s="3"/>
      <c r="S17" s="3"/>
      <c r="T17" s="71"/>
      <c r="U17" s="3"/>
      <c r="V17" s="3"/>
      <c r="W17" s="3"/>
      <c r="X17" s="3"/>
      <c r="Y17" s="3"/>
      <c r="Z17" s="3"/>
      <c r="AA17" s="3"/>
      <c r="AB17" s="3"/>
      <c r="AC17" s="3"/>
      <c r="AD17" s="3"/>
      <c r="AE17" s="3"/>
      <c r="AF17" s="3"/>
      <c r="AG17" s="55"/>
      <c r="AH17" s="55"/>
      <c r="AI17" s="3"/>
      <c r="AJ17" s="3"/>
      <c r="AK17" s="3"/>
      <c r="AL17" s="3"/>
      <c r="AM17" s="3"/>
      <c r="AN17" s="3"/>
      <c r="AO17" s="3"/>
      <c r="AP17" s="12" t="s">
        <v>83</v>
      </c>
      <c r="AQ17" s="3"/>
      <c r="AR17" s="3"/>
      <c r="AS17" s="3"/>
      <c r="AT17" s="3"/>
      <c r="AU17" s="71"/>
      <c r="AV17" s="3"/>
      <c r="AW17" s="3"/>
      <c r="AX17" s="3"/>
    </row>
    <row r="18" spans="1:50" s="19" customFormat="1" ht="16.5" customHeight="1">
      <c r="A18" s="191"/>
      <c r="B18" s="3"/>
      <c r="C18" s="280"/>
      <c r="D18" s="22"/>
      <c r="E18" s="22"/>
      <c r="F18" s="488" t="s">
        <v>57</v>
      </c>
      <c r="G18" s="489"/>
      <c r="H18" s="90"/>
      <c r="I18" s="23" t="str">
        <f>IF($F$7="","",IF(D18="","",IF(E18-D18+1&lt;0,"Billing Dates are mixed up",E18-D18+1)))</f>
        <v/>
      </c>
      <c r="J18" s="23" t="str">
        <f>IF(OR(D18="",E18=""),"",IF(OR(D18&gt;$F$8,E18&lt;$F$7),0,IF(AND(D18=MEDIAN(D18,$F$7,$F$8),E18=MEDIAN(E18,$F$7,$F$8)),E18-D18+1,IF(AND(D18&lt;$F$7,E18&gt;$F$8),$F$8-$F$7+1,IF(D18&lt;$F$7,E18-$F$7+1,IF(E18&gt;$F$8,$F$8-D18+1))))))</f>
        <v/>
      </c>
      <c r="K18" s="95">
        <f t="shared" ref="K18:K35" si="1">IF(OR(D18="",E18="",H18="",H18=0,I18=0),0,H18/I18*J18)</f>
        <v>0</v>
      </c>
      <c r="L18" s="206"/>
      <c r="M18" s="206"/>
      <c r="N18" s="427"/>
      <c r="O18" s="409">
        <f>IFERROR(K18/J18,0)</f>
        <v>0</v>
      </c>
      <c r="P18" s="3"/>
      <c r="Q18" s="3"/>
      <c r="R18" s="3"/>
      <c r="S18" s="3"/>
      <c r="T18" s="71"/>
      <c r="U18" s="3"/>
      <c r="V18" s="3"/>
      <c r="W18" s="3"/>
      <c r="X18" s="3"/>
      <c r="Y18" s="3"/>
      <c r="Z18" s="3"/>
      <c r="AA18" s="3"/>
      <c r="AB18" s="3"/>
      <c r="AC18" s="3"/>
      <c r="AD18" s="3"/>
      <c r="AE18" s="3"/>
      <c r="AF18" s="3"/>
      <c r="AG18" s="55"/>
      <c r="AH18" s="55"/>
      <c r="AI18" s="3"/>
      <c r="AJ18" s="3"/>
      <c r="AK18" s="3"/>
      <c r="AL18" s="3"/>
      <c r="AM18" s="3"/>
      <c r="AN18" s="3"/>
      <c r="AO18" s="3"/>
      <c r="AP18" s="104" t="str">
        <f t="shared" ref="AP18:AP28" si="2">IFERROR(K18/I18,"")</f>
        <v/>
      </c>
      <c r="AQ18" s="3"/>
      <c r="AR18" s="3"/>
      <c r="AS18" s="3"/>
      <c r="AT18" s="3"/>
      <c r="AU18" s="71"/>
      <c r="AV18" s="3"/>
      <c r="AW18" s="3"/>
      <c r="AX18" s="3"/>
    </row>
    <row r="19" spans="1:50" s="19" customFormat="1" ht="16.5" customHeight="1">
      <c r="A19" s="191"/>
      <c r="B19" s="3"/>
      <c r="C19" s="280"/>
      <c r="D19" s="22"/>
      <c r="E19" s="22"/>
      <c r="F19" s="488" t="s">
        <v>57</v>
      </c>
      <c r="G19" s="489"/>
      <c r="H19" s="90"/>
      <c r="I19" s="23" t="str">
        <f t="shared" ref="I19:I35" si="3">IF($F$7="","",IF(D19="","",IF(E19-D19+1&lt;0,"Billing Dates are mixed up",E19-D19+1)))</f>
        <v/>
      </c>
      <c r="J19" s="23" t="str">
        <f t="shared" ref="J19:J35" si="4">IF(OR(D19="",E19=""),"",IF(OR(D19&gt;$F$8,E19&lt;$F$7),0,IF(AND(D19=MEDIAN(D19,$F$7,$F$8),E19=MEDIAN(E19,$F$7,$F$8)),E19-D19+1,IF(AND(D19&lt;$F$7,E19&gt;$F$8),$F$8-$F$7+1,IF(D19&lt;$F$7,E19-$F$7+1,IF(E19&gt;$F$8,$F$8-D19+1))))))</f>
        <v/>
      </c>
      <c r="K19" s="95">
        <f t="shared" si="1"/>
        <v>0</v>
      </c>
      <c r="L19" s="206"/>
      <c r="M19" s="206"/>
      <c r="N19" s="427" t="str">
        <f>IF(OR((D19=""),(D19=E18+1)),"","Check")</f>
        <v/>
      </c>
      <c r="O19" s="409">
        <f t="shared" ref="O19:O35" si="5">IFERROR(K19/J19,0)</f>
        <v>0</v>
      </c>
      <c r="P19" s="3"/>
      <c r="Q19" s="3"/>
      <c r="R19" s="3"/>
      <c r="S19" s="3"/>
      <c r="T19" s="71"/>
      <c r="U19" s="3"/>
      <c r="V19" s="3"/>
      <c r="W19" s="3"/>
      <c r="X19" s="3"/>
      <c r="Y19" s="3"/>
      <c r="Z19" s="3"/>
      <c r="AA19" s="3"/>
      <c r="AB19" s="3"/>
      <c r="AC19" s="3"/>
      <c r="AD19" s="3"/>
      <c r="AE19" s="3"/>
      <c r="AF19" s="3"/>
      <c r="AG19" s="55"/>
      <c r="AH19" s="55"/>
      <c r="AI19" s="3"/>
      <c r="AJ19" s="3"/>
      <c r="AK19" s="3"/>
      <c r="AL19" s="3"/>
      <c r="AM19" s="3"/>
      <c r="AN19" s="3"/>
      <c r="AO19" s="3"/>
      <c r="AP19" s="104" t="str">
        <f t="shared" si="2"/>
        <v/>
      </c>
      <c r="AQ19" s="3"/>
      <c r="AR19" s="3"/>
      <c r="AS19" s="3"/>
      <c r="AT19" s="3"/>
      <c r="AU19" s="71"/>
      <c r="AV19" s="3"/>
      <c r="AW19" s="3"/>
      <c r="AX19" s="3"/>
    </row>
    <row r="20" spans="1:50" s="19" customFormat="1" ht="16.5" customHeight="1">
      <c r="A20" s="191"/>
      <c r="B20" s="3"/>
      <c r="C20" s="280"/>
      <c r="D20" s="22"/>
      <c r="E20" s="22"/>
      <c r="F20" s="488" t="s">
        <v>57</v>
      </c>
      <c r="G20" s="489"/>
      <c r="H20" s="90"/>
      <c r="I20" s="23" t="str">
        <f t="shared" si="3"/>
        <v/>
      </c>
      <c r="J20" s="23" t="str">
        <f t="shared" si="4"/>
        <v/>
      </c>
      <c r="K20" s="95">
        <f t="shared" si="1"/>
        <v>0</v>
      </c>
      <c r="L20" s="206"/>
      <c r="M20" s="206"/>
      <c r="N20" s="427" t="str">
        <f t="shared" ref="N20:N35" si="6">IF(OR((D20=""),(D20=E19+1)),"","Check")</f>
        <v/>
      </c>
      <c r="O20" s="409">
        <f t="shared" si="5"/>
        <v>0</v>
      </c>
      <c r="P20" s="3"/>
      <c r="Q20" s="3"/>
      <c r="R20" s="3"/>
      <c r="S20" s="3"/>
      <c r="T20" s="71"/>
      <c r="U20" s="3"/>
      <c r="V20" s="3"/>
      <c r="W20" s="3"/>
      <c r="X20" s="3"/>
      <c r="Y20" s="3"/>
      <c r="Z20" s="3"/>
      <c r="AA20" s="3"/>
      <c r="AB20" s="3"/>
      <c r="AC20" s="3"/>
      <c r="AD20" s="3"/>
      <c r="AE20" s="3"/>
      <c r="AF20" s="3"/>
      <c r="AG20" s="55"/>
      <c r="AH20" s="55"/>
      <c r="AI20" s="3"/>
      <c r="AJ20" s="3"/>
      <c r="AK20" s="3"/>
      <c r="AL20" s="3"/>
      <c r="AM20" s="3"/>
      <c r="AN20" s="3"/>
      <c r="AO20" s="3"/>
      <c r="AP20" s="104" t="str">
        <f t="shared" si="2"/>
        <v/>
      </c>
      <c r="AQ20" s="3"/>
      <c r="AR20" s="3"/>
      <c r="AS20" s="3"/>
      <c r="AT20" s="3"/>
      <c r="AU20" s="71"/>
      <c r="AV20" s="3"/>
      <c r="AW20" s="3"/>
      <c r="AX20" s="3"/>
    </row>
    <row r="21" spans="1:50" s="19" customFormat="1" ht="16.5" customHeight="1">
      <c r="A21" s="191"/>
      <c r="B21" s="3"/>
      <c r="C21" s="280"/>
      <c r="D21" s="22"/>
      <c r="E21" s="22"/>
      <c r="F21" s="488" t="s">
        <v>57</v>
      </c>
      <c r="G21" s="489"/>
      <c r="H21" s="90"/>
      <c r="I21" s="23" t="str">
        <f t="shared" si="3"/>
        <v/>
      </c>
      <c r="J21" s="23" t="str">
        <f>IF(OR(D21="",E21=""),"",IF(OR(D21&gt;$F$8,E21&lt;$F$7),0,IF(AND(D21=MEDIAN(D21,$F$7,$F$8),E21=MEDIAN(E21,$F$7,$F$8)),E21-D21+1,IF(AND(D21&lt;$F$7,E21&gt;$F$8),$F$8-$F$7+1,IF(D21&lt;$F$7,E21-$F$7+1,IF(E21&gt;$F$8,$F$8-D21+1))))))</f>
        <v/>
      </c>
      <c r="K21" s="95">
        <f t="shared" si="1"/>
        <v>0</v>
      </c>
      <c r="L21" s="206"/>
      <c r="M21" s="206"/>
      <c r="N21" s="427" t="str">
        <f t="shared" si="6"/>
        <v/>
      </c>
      <c r="O21" s="409">
        <f t="shared" si="5"/>
        <v>0</v>
      </c>
      <c r="P21" s="3"/>
      <c r="Q21" s="3"/>
      <c r="R21" s="3"/>
      <c r="S21" s="3"/>
      <c r="T21" s="71"/>
      <c r="U21" s="3"/>
      <c r="V21" s="3"/>
      <c r="W21" s="3"/>
      <c r="X21" s="3"/>
      <c r="Y21" s="3"/>
      <c r="Z21" s="3"/>
      <c r="AA21" s="3"/>
      <c r="AB21" s="3"/>
      <c r="AC21" s="3"/>
      <c r="AD21" s="3"/>
      <c r="AE21" s="3"/>
      <c r="AF21" s="3"/>
      <c r="AG21" s="55"/>
      <c r="AH21" s="55"/>
      <c r="AI21" s="3"/>
      <c r="AJ21" s="3"/>
      <c r="AK21" s="3"/>
      <c r="AL21" s="3"/>
      <c r="AM21" s="3"/>
      <c r="AN21" s="3"/>
      <c r="AO21" s="3"/>
      <c r="AP21" s="104" t="str">
        <f t="shared" si="2"/>
        <v/>
      </c>
      <c r="AQ21" s="3"/>
      <c r="AR21" s="3"/>
      <c r="AS21" s="3"/>
      <c r="AT21" s="3"/>
      <c r="AU21" s="71"/>
      <c r="AV21" s="3"/>
      <c r="AW21" s="3"/>
      <c r="AX21" s="3"/>
    </row>
    <row r="22" spans="1:50" s="19" customFormat="1" ht="16.5" customHeight="1">
      <c r="A22" s="191"/>
      <c r="B22" s="3"/>
      <c r="C22" s="280"/>
      <c r="D22" s="22"/>
      <c r="E22" s="22"/>
      <c r="F22" s="488" t="s">
        <v>57</v>
      </c>
      <c r="G22" s="489"/>
      <c r="H22" s="90"/>
      <c r="I22" s="23" t="str">
        <f t="shared" si="3"/>
        <v/>
      </c>
      <c r="J22" s="23" t="str">
        <f t="shared" si="4"/>
        <v/>
      </c>
      <c r="K22" s="95">
        <f t="shared" si="1"/>
        <v>0</v>
      </c>
      <c r="L22" s="206"/>
      <c r="M22" s="206"/>
      <c r="N22" s="427" t="str">
        <f t="shared" si="6"/>
        <v/>
      </c>
      <c r="O22" s="409">
        <f t="shared" si="5"/>
        <v>0</v>
      </c>
      <c r="P22" s="3"/>
      <c r="Q22" s="3"/>
      <c r="R22" s="3"/>
      <c r="S22" s="3"/>
      <c r="T22" s="71"/>
      <c r="U22" s="3"/>
      <c r="V22" s="3"/>
      <c r="W22" s="3"/>
      <c r="X22" s="3"/>
      <c r="Y22" s="3"/>
      <c r="Z22" s="3"/>
      <c r="AA22" s="3"/>
      <c r="AB22" s="3"/>
      <c r="AC22" s="3"/>
      <c r="AD22" s="3"/>
      <c r="AE22" s="3"/>
      <c r="AF22" s="3"/>
      <c r="AG22" s="55"/>
      <c r="AH22" s="55"/>
      <c r="AI22" s="3"/>
      <c r="AJ22" s="3"/>
      <c r="AK22" s="3"/>
      <c r="AL22" s="3"/>
      <c r="AM22" s="3"/>
      <c r="AN22" s="3"/>
      <c r="AO22" s="3"/>
      <c r="AP22" s="104" t="str">
        <f t="shared" si="2"/>
        <v/>
      </c>
      <c r="AQ22" s="3"/>
      <c r="AR22" s="3"/>
      <c r="AS22" s="3"/>
      <c r="AT22" s="3"/>
      <c r="AU22" s="71"/>
      <c r="AV22" s="3"/>
      <c r="AW22" s="3"/>
      <c r="AX22" s="3"/>
    </row>
    <row r="23" spans="1:50" s="19" customFormat="1" ht="16.5" customHeight="1">
      <c r="A23" s="191"/>
      <c r="B23" s="3"/>
      <c r="C23" s="280"/>
      <c r="D23" s="22"/>
      <c r="E23" s="22"/>
      <c r="F23" s="488" t="s">
        <v>57</v>
      </c>
      <c r="G23" s="489"/>
      <c r="H23" s="90"/>
      <c r="I23" s="23" t="str">
        <f t="shared" si="3"/>
        <v/>
      </c>
      <c r="J23" s="23" t="str">
        <f t="shared" si="4"/>
        <v/>
      </c>
      <c r="K23" s="95">
        <f t="shared" si="1"/>
        <v>0</v>
      </c>
      <c r="L23" s="206"/>
      <c r="M23" s="206"/>
      <c r="N23" s="427" t="str">
        <f t="shared" si="6"/>
        <v/>
      </c>
      <c r="O23" s="409">
        <f t="shared" si="5"/>
        <v>0</v>
      </c>
      <c r="P23" s="3"/>
      <c r="Q23" s="3"/>
      <c r="R23" s="3"/>
      <c r="S23" s="3"/>
      <c r="T23" s="71"/>
      <c r="U23" s="3"/>
      <c r="V23" s="3"/>
      <c r="W23" s="3"/>
      <c r="X23" s="3"/>
      <c r="Y23" s="3"/>
      <c r="Z23" s="3"/>
      <c r="AA23" s="3"/>
      <c r="AB23" s="3"/>
      <c r="AC23" s="3"/>
      <c r="AD23" s="3"/>
      <c r="AE23" s="3"/>
      <c r="AF23" s="3"/>
      <c r="AG23" s="55"/>
      <c r="AH23" s="55"/>
      <c r="AI23" s="3"/>
      <c r="AJ23" s="3"/>
      <c r="AK23" s="3"/>
      <c r="AL23" s="3"/>
      <c r="AM23" s="3"/>
      <c r="AN23" s="3"/>
      <c r="AO23" s="3"/>
      <c r="AP23" s="104" t="str">
        <f t="shared" si="2"/>
        <v/>
      </c>
      <c r="AQ23" s="3"/>
      <c r="AR23" s="3"/>
      <c r="AS23" s="3"/>
      <c r="AT23" s="3"/>
      <c r="AU23" s="71"/>
      <c r="AV23" s="3"/>
      <c r="AW23" s="3"/>
      <c r="AX23" s="3"/>
    </row>
    <row r="24" spans="1:50" s="19" customFormat="1" ht="16.5" customHeight="1">
      <c r="A24" s="2"/>
      <c r="B24" s="3"/>
      <c r="C24" s="280"/>
      <c r="D24" s="22"/>
      <c r="E24" s="22"/>
      <c r="F24" s="488" t="s">
        <v>57</v>
      </c>
      <c r="G24" s="489"/>
      <c r="H24" s="90"/>
      <c r="I24" s="23" t="str">
        <f t="shared" si="3"/>
        <v/>
      </c>
      <c r="J24" s="23" t="str">
        <f t="shared" si="4"/>
        <v/>
      </c>
      <c r="K24" s="95">
        <f t="shared" si="1"/>
        <v>0</v>
      </c>
      <c r="L24" s="206"/>
      <c r="M24" s="206"/>
      <c r="N24" s="427" t="str">
        <f t="shared" si="6"/>
        <v/>
      </c>
      <c r="O24" s="409">
        <f t="shared" si="5"/>
        <v>0</v>
      </c>
      <c r="P24" s="3"/>
      <c r="Q24" s="3"/>
      <c r="R24" s="3"/>
      <c r="S24" s="3"/>
      <c r="T24" s="71"/>
      <c r="U24" s="3"/>
      <c r="V24" s="3"/>
      <c r="W24" s="3"/>
      <c r="X24" s="3"/>
      <c r="Y24" s="3"/>
      <c r="Z24" s="3"/>
      <c r="AA24" s="3"/>
      <c r="AB24" s="3"/>
      <c r="AC24" s="3"/>
      <c r="AD24" s="3"/>
      <c r="AE24" s="3"/>
      <c r="AF24" s="3"/>
      <c r="AG24" s="55"/>
      <c r="AH24" s="55"/>
      <c r="AI24" s="3"/>
      <c r="AJ24" s="3"/>
      <c r="AK24" s="3"/>
      <c r="AL24" s="3"/>
      <c r="AM24" s="3"/>
      <c r="AN24" s="3"/>
      <c r="AO24" s="3"/>
      <c r="AP24" s="104" t="str">
        <f t="shared" si="2"/>
        <v/>
      </c>
      <c r="AQ24" s="3"/>
      <c r="AR24" s="3"/>
      <c r="AS24" s="3"/>
      <c r="AT24" s="3"/>
      <c r="AU24" s="71"/>
      <c r="AV24" s="3"/>
      <c r="AW24" s="3"/>
      <c r="AX24" s="3"/>
    </row>
    <row r="25" spans="1:50" s="19" customFormat="1" ht="16.5" customHeight="1">
      <c r="A25" s="2"/>
      <c r="B25" s="3"/>
      <c r="C25" s="280"/>
      <c r="D25" s="22"/>
      <c r="E25" s="22"/>
      <c r="F25" s="488" t="s">
        <v>57</v>
      </c>
      <c r="G25" s="489"/>
      <c r="H25" s="90"/>
      <c r="I25" s="23" t="str">
        <f t="shared" si="3"/>
        <v/>
      </c>
      <c r="J25" s="23" t="str">
        <f t="shared" si="4"/>
        <v/>
      </c>
      <c r="K25" s="95">
        <f t="shared" si="1"/>
        <v>0</v>
      </c>
      <c r="L25" s="206"/>
      <c r="M25" s="206"/>
      <c r="N25" s="427" t="str">
        <f t="shared" si="6"/>
        <v/>
      </c>
      <c r="O25" s="409">
        <f t="shared" si="5"/>
        <v>0</v>
      </c>
      <c r="P25" s="3"/>
      <c r="Q25" s="3"/>
      <c r="R25" s="3"/>
      <c r="S25" s="3"/>
      <c r="T25" s="71"/>
      <c r="U25" s="3"/>
      <c r="V25" s="3"/>
      <c r="W25" s="3"/>
      <c r="X25" s="3"/>
      <c r="Y25" s="3"/>
      <c r="Z25" s="3"/>
      <c r="AA25" s="3"/>
      <c r="AB25" s="3"/>
      <c r="AC25" s="3"/>
      <c r="AD25" s="3"/>
      <c r="AE25" s="3"/>
      <c r="AF25" s="3"/>
      <c r="AG25" s="55"/>
      <c r="AH25" s="55"/>
      <c r="AI25" s="3"/>
      <c r="AJ25" s="3"/>
      <c r="AK25" s="3"/>
      <c r="AL25" s="3"/>
      <c r="AM25" s="3"/>
      <c r="AN25" s="3"/>
      <c r="AO25" s="3"/>
      <c r="AP25" s="104" t="str">
        <f t="shared" si="2"/>
        <v/>
      </c>
      <c r="AQ25" s="3"/>
      <c r="AR25" s="3"/>
      <c r="AS25" s="3"/>
      <c r="AT25" s="3"/>
      <c r="AU25" s="71"/>
      <c r="AV25" s="3"/>
      <c r="AW25" s="3"/>
      <c r="AX25" s="3"/>
    </row>
    <row r="26" spans="1:50" s="19" customFormat="1" ht="16.5" customHeight="1">
      <c r="A26" s="2"/>
      <c r="B26" s="3"/>
      <c r="C26" s="280"/>
      <c r="D26" s="22"/>
      <c r="E26" s="22"/>
      <c r="F26" s="488" t="s">
        <v>57</v>
      </c>
      <c r="G26" s="489"/>
      <c r="H26" s="90"/>
      <c r="I26" s="23" t="str">
        <f t="shared" si="3"/>
        <v/>
      </c>
      <c r="J26" s="23" t="str">
        <f t="shared" si="4"/>
        <v/>
      </c>
      <c r="K26" s="95">
        <f t="shared" si="1"/>
        <v>0</v>
      </c>
      <c r="L26" s="206"/>
      <c r="M26" s="206"/>
      <c r="N26" s="427" t="str">
        <f t="shared" si="6"/>
        <v/>
      </c>
      <c r="O26" s="409">
        <f t="shared" si="5"/>
        <v>0</v>
      </c>
      <c r="P26" s="3"/>
      <c r="Q26" s="3"/>
      <c r="R26" s="3"/>
      <c r="S26" s="3"/>
      <c r="T26" s="71"/>
      <c r="U26" s="3"/>
      <c r="V26" s="3"/>
      <c r="W26" s="3"/>
      <c r="X26" s="3"/>
      <c r="Y26" s="3"/>
      <c r="Z26" s="3"/>
      <c r="AA26" s="3"/>
      <c r="AB26" s="3"/>
      <c r="AC26" s="3"/>
      <c r="AD26" s="3"/>
      <c r="AE26" s="3"/>
      <c r="AF26" s="3"/>
      <c r="AG26" s="55"/>
      <c r="AH26" s="55"/>
      <c r="AI26" s="3"/>
      <c r="AJ26" s="3"/>
      <c r="AK26" s="3"/>
      <c r="AL26" s="3"/>
      <c r="AM26" s="3"/>
      <c r="AN26" s="3"/>
      <c r="AO26" s="3"/>
      <c r="AP26" s="104" t="str">
        <f t="shared" si="2"/>
        <v/>
      </c>
      <c r="AQ26" s="3"/>
      <c r="AR26" s="3"/>
      <c r="AS26" s="3"/>
      <c r="AT26" s="3"/>
      <c r="AU26" s="71"/>
      <c r="AV26" s="3"/>
      <c r="AW26" s="3"/>
      <c r="AX26" s="3"/>
    </row>
    <row r="27" spans="1:50" s="19" customFormat="1" ht="16.5" customHeight="1">
      <c r="A27" s="2"/>
      <c r="B27" s="3"/>
      <c r="C27" s="280"/>
      <c r="D27" s="22"/>
      <c r="E27" s="22"/>
      <c r="F27" s="488" t="s">
        <v>57</v>
      </c>
      <c r="G27" s="489"/>
      <c r="H27" s="90"/>
      <c r="I27" s="23" t="str">
        <f t="shared" si="3"/>
        <v/>
      </c>
      <c r="J27" s="23" t="str">
        <f t="shared" si="4"/>
        <v/>
      </c>
      <c r="K27" s="95">
        <f t="shared" si="1"/>
        <v>0</v>
      </c>
      <c r="L27" s="206"/>
      <c r="M27" s="206"/>
      <c r="N27" s="427" t="str">
        <f t="shared" si="6"/>
        <v/>
      </c>
      <c r="O27" s="409">
        <f t="shared" si="5"/>
        <v>0</v>
      </c>
      <c r="P27" s="3"/>
      <c r="Q27" s="3"/>
      <c r="R27" s="3"/>
      <c r="S27" s="3"/>
      <c r="T27" s="71"/>
      <c r="U27" s="3"/>
      <c r="V27" s="3"/>
      <c r="W27" s="3"/>
      <c r="X27" s="3"/>
      <c r="Y27" s="3"/>
      <c r="Z27" s="3"/>
      <c r="AA27" s="3"/>
      <c r="AB27" s="3"/>
      <c r="AC27" s="3"/>
      <c r="AD27" s="3"/>
      <c r="AE27" s="3"/>
      <c r="AF27" s="3"/>
      <c r="AG27" s="55"/>
      <c r="AH27" s="55"/>
      <c r="AI27" s="3"/>
      <c r="AJ27" s="3"/>
      <c r="AK27" s="3"/>
      <c r="AL27" s="3"/>
      <c r="AM27" s="3"/>
      <c r="AN27" s="3"/>
      <c r="AO27" s="3"/>
      <c r="AP27" s="104" t="str">
        <f t="shared" si="2"/>
        <v/>
      </c>
      <c r="AQ27" s="3"/>
      <c r="AR27" s="3"/>
      <c r="AS27" s="3"/>
      <c r="AT27" s="3"/>
      <c r="AU27" s="71"/>
      <c r="AV27" s="3"/>
      <c r="AW27" s="3"/>
      <c r="AX27" s="3"/>
    </row>
    <row r="28" spans="1:50" s="19" customFormat="1" ht="16.5" customHeight="1">
      <c r="A28" s="2"/>
      <c r="B28" s="3"/>
      <c r="C28" s="280"/>
      <c r="D28" s="22"/>
      <c r="E28" s="22"/>
      <c r="F28" s="488" t="s">
        <v>57</v>
      </c>
      <c r="G28" s="489"/>
      <c r="H28" s="90"/>
      <c r="I28" s="23" t="str">
        <f t="shared" si="3"/>
        <v/>
      </c>
      <c r="J28" s="23" t="str">
        <f t="shared" si="4"/>
        <v/>
      </c>
      <c r="K28" s="95">
        <f t="shared" si="1"/>
        <v>0</v>
      </c>
      <c r="L28" s="206"/>
      <c r="M28" s="206"/>
      <c r="N28" s="427" t="str">
        <f t="shared" si="6"/>
        <v/>
      </c>
      <c r="O28" s="409">
        <f t="shared" si="5"/>
        <v>0</v>
      </c>
      <c r="P28" s="3"/>
      <c r="Q28" s="3"/>
      <c r="R28" s="3"/>
      <c r="S28" s="3"/>
      <c r="T28" s="71"/>
      <c r="U28" s="3"/>
      <c r="V28" s="3"/>
      <c r="W28" s="3"/>
      <c r="X28" s="3"/>
      <c r="Y28" s="3"/>
      <c r="Z28" s="3"/>
      <c r="AA28" s="3"/>
      <c r="AB28" s="3"/>
      <c r="AC28" s="3"/>
      <c r="AD28" s="3"/>
      <c r="AE28" s="3"/>
      <c r="AF28" s="3"/>
      <c r="AG28" s="55"/>
      <c r="AH28" s="55"/>
      <c r="AI28" s="3"/>
      <c r="AJ28" s="3"/>
      <c r="AK28" s="3"/>
      <c r="AL28" s="3"/>
      <c r="AM28" s="3"/>
      <c r="AN28" s="3"/>
      <c r="AO28" s="3"/>
      <c r="AP28" s="104" t="str">
        <f t="shared" si="2"/>
        <v/>
      </c>
      <c r="AQ28" s="3"/>
      <c r="AR28" s="3"/>
      <c r="AS28" s="3"/>
      <c r="AT28" s="3"/>
      <c r="AU28" s="71"/>
      <c r="AV28" s="3"/>
      <c r="AW28" s="3"/>
      <c r="AX28" s="3"/>
    </row>
    <row r="29" spans="1:50" s="19" customFormat="1" ht="16.5" customHeight="1">
      <c r="A29" s="2"/>
      <c r="B29" s="3"/>
      <c r="C29" s="280"/>
      <c r="D29" s="22"/>
      <c r="E29" s="22"/>
      <c r="F29" s="488" t="s">
        <v>57</v>
      </c>
      <c r="G29" s="489"/>
      <c r="H29" s="90"/>
      <c r="I29" s="23" t="str">
        <f t="shared" si="3"/>
        <v/>
      </c>
      <c r="J29" s="23" t="str">
        <f t="shared" si="4"/>
        <v/>
      </c>
      <c r="K29" s="95">
        <f t="shared" si="1"/>
        <v>0</v>
      </c>
      <c r="L29" s="206"/>
      <c r="M29" s="206"/>
      <c r="N29" s="427" t="str">
        <f t="shared" si="6"/>
        <v/>
      </c>
      <c r="O29" s="409">
        <f t="shared" si="5"/>
        <v>0</v>
      </c>
      <c r="P29" s="3"/>
      <c r="Q29" s="3"/>
      <c r="R29" s="3"/>
      <c r="S29" s="3"/>
      <c r="T29" s="71"/>
      <c r="U29" s="3"/>
      <c r="V29" s="3"/>
      <c r="W29" s="3"/>
      <c r="X29" s="3"/>
      <c r="Y29" s="3"/>
      <c r="Z29" s="3"/>
      <c r="AA29" s="3"/>
      <c r="AB29" s="3"/>
      <c r="AC29" s="3"/>
      <c r="AD29" s="3"/>
      <c r="AE29" s="104" t="str">
        <f t="shared" ref="AE29:AE36" si="7">IFERROR(K29/I29,"")</f>
        <v/>
      </c>
      <c r="AF29" s="3"/>
      <c r="AG29" s="3"/>
      <c r="AH29" s="3"/>
      <c r="AI29" s="3"/>
      <c r="AJ29" s="71"/>
      <c r="AK29" s="3"/>
      <c r="AL29" s="3"/>
      <c r="AM29" s="3"/>
      <c r="AN29" s="3"/>
      <c r="AO29" s="3"/>
      <c r="AP29" s="3"/>
      <c r="AQ29" s="3"/>
      <c r="AR29" s="3"/>
      <c r="AS29" s="3"/>
      <c r="AT29" s="3"/>
      <c r="AU29" s="3"/>
      <c r="AV29" s="3"/>
      <c r="AW29" s="3"/>
      <c r="AX29" s="3"/>
    </row>
    <row r="30" spans="1:50" s="19" customFormat="1" ht="16.5" customHeight="1">
      <c r="A30" s="2"/>
      <c r="B30" s="3"/>
      <c r="C30" s="280"/>
      <c r="D30" s="22"/>
      <c r="E30" s="22"/>
      <c r="F30" s="488" t="s">
        <v>57</v>
      </c>
      <c r="G30" s="489"/>
      <c r="H30" s="90"/>
      <c r="I30" s="23" t="str">
        <f t="shared" si="3"/>
        <v/>
      </c>
      <c r="J30" s="23" t="str">
        <f t="shared" si="4"/>
        <v/>
      </c>
      <c r="K30" s="95">
        <f t="shared" si="1"/>
        <v>0</v>
      </c>
      <c r="L30" s="206"/>
      <c r="M30" s="206"/>
      <c r="N30" s="427" t="str">
        <f t="shared" si="6"/>
        <v/>
      </c>
      <c r="O30" s="409">
        <f t="shared" si="5"/>
        <v>0</v>
      </c>
      <c r="P30" s="3"/>
      <c r="Q30" s="3"/>
      <c r="R30" s="3"/>
      <c r="S30" s="3"/>
      <c r="T30" s="71"/>
      <c r="U30" s="3"/>
      <c r="V30" s="3"/>
      <c r="W30" s="3"/>
      <c r="X30" s="3"/>
      <c r="Y30" s="3"/>
      <c r="Z30" s="3"/>
      <c r="AA30" s="3"/>
      <c r="AB30" s="3"/>
      <c r="AC30" s="3"/>
      <c r="AD30" s="3"/>
      <c r="AE30" s="104" t="str">
        <f t="shared" si="7"/>
        <v/>
      </c>
      <c r="AF30" s="3"/>
      <c r="AG30" s="55"/>
      <c r="AH30" s="55"/>
      <c r="AI30" s="3"/>
      <c r="AJ30" s="3"/>
      <c r="AK30" s="3"/>
      <c r="AL30" s="3"/>
      <c r="AM30" s="3"/>
      <c r="AN30" s="3"/>
      <c r="AO30" s="3"/>
      <c r="AP30" s="3"/>
      <c r="AQ30" s="3"/>
      <c r="AR30" s="3"/>
      <c r="AS30" s="3"/>
      <c r="AT30" s="3"/>
      <c r="AU30" s="3"/>
      <c r="AV30" s="3"/>
      <c r="AW30" s="3"/>
      <c r="AX30" s="3"/>
    </row>
    <row r="31" spans="1:50" s="19" customFormat="1" ht="16.5" customHeight="1">
      <c r="A31" s="2"/>
      <c r="B31" s="3"/>
      <c r="C31" s="280"/>
      <c r="D31" s="22"/>
      <c r="E31" s="22"/>
      <c r="F31" s="488" t="s">
        <v>57</v>
      </c>
      <c r="G31" s="489"/>
      <c r="H31" s="90"/>
      <c r="I31" s="23" t="str">
        <f t="shared" si="3"/>
        <v/>
      </c>
      <c r="J31" s="23" t="str">
        <f t="shared" si="4"/>
        <v/>
      </c>
      <c r="K31" s="95">
        <f t="shared" si="1"/>
        <v>0</v>
      </c>
      <c r="L31" s="206"/>
      <c r="M31" s="206"/>
      <c r="N31" s="427" t="str">
        <f t="shared" si="6"/>
        <v/>
      </c>
      <c r="O31" s="409">
        <f t="shared" si="5"/>
        <v>0</v>
      </c>
      <c r="P31" s="3"/>
      <c r="Q31" s="3"/>
      <c r="R31" s="3"/>
      <c r="S31" s="3"/>
      <c r="T31" s="71"/>
      <c r="U31" s="3"/>
      <c r="V31" s="3"/>
      <c r="W31" s="3"/>
      <c r="X31" s="3"/>
      <c r="Y31" s="3"/>
      <c r="Z31" s="3"/>
      <c r="AA31" s="3"/>
      <c r="AB31" s="3"/>
      <c r="AC31" s="3"/>
      <c r="AD31" s="3"/>
      <c r="AE31" s="104" t="str">
        <f t="shared" si="7"/>
        <v/>
      </c>
      <c r="AF31" s="3"/>
      <c r="AG31" s="55"/>
      <c r="AH31" s="55"/>
      <c r="AI31" s="3"/>
      <c r="AJ31" s="3"/>
      <c r="AK31" s="3"/>
      <c r="AL31" s="3"/>
      <c r="AM31" s="3"/>
      <c r="AN31" s="3"/>
      <c r="AO31" s="3"/>
      <c r="AP31" s="3"/>
      <c r="AQ31" s="71"/>
      <c r="AR31" s="3"/>
      <c r="AS31" s="3"/>
      <c r="AT31" s="3"/>
      <c r="AU31" s="3"/>
      <c r="AV31" s="3"/>
      <c r="AW31" s="3"/>
      <c r="AX31" s="3"/>
    </row>
    <row r="32" spans="1:50" s="19" customFormat="1" ht="16.5" customHeight="1">
      <c r="A32" s="2"/>
      <c r="B32" s="3"/>
      <c r="C32" s="280"/>
      <c r="D32" s="22"/>
      <c r="E32" s="22"/>
      <c r="F32" s="488" t="s">
        <v>57</v>
      </c>
      <c r="G32" s="489"/>
      <c r="H32" s="90"/>
      <c r="I32" s="23" t="str">
        <f t="shared" si="3"/>
        <v/>
      </c>
      <c r="J32" s="23" t="str">
        <f t="shared" si="4"/>
        <v/>
      </c>
      <c r="K32" s="95">
        <f t="shared" si="1"/>
        <v>0</v>
      </c>
      <c r="L32" s="206"/>
      <c r="M32" s="206"/>
      <c r="N32" s="427" t="str">
        <f t="shared" si="6"/>
        <v/>
      </c>
      <c r="O32" s="409">
        <f t="shared" si="5"/>
        <v>0</v>
      </c>
      <c r="P32" s="3"/>
      <c r="Q32" s="3"/>
      <c r="R32" s="3"/>
      <c r="S32" s="3"/>
      <c r="T32" s="71"/>
      <c r="U32" s="3"/>
      <c r="V32" s="3"/>
      <c r="W32" s="3"/>
      <c r="X32" s="3"/>
      <c r="Y32" s="3"/>
      <c r="Z32" s="3"/>
      <c r="AA32" s="3"/>
      <c r="AB32" s="3"/>
      <c r="AC32" s="3"/>
      <c r="AD32" s="3"/>
      <c r="AE32" s="104" t="str">
        <f t="shared" si="7"/>
        <v/>
      </c>
      <c r="AF32" s="3"/>
      <c r="AG32" s="55"/>
      <c r="AH32" s="55"/>
      <c r="AI32" s="3"/>
      <c r="AJ32" s="3"/>
      <c r="AK32" s="3"/>
      <c r="AL32" s="3"/>
      <c r="AM32" s="3"/>
      <c r="AN32" s="3"/>
      <c r="AO32" s="3"/>
      <c r="AP32" s="3"/>
      <c r="AQ32" s="71"/>
      <c r="AR32" s="3"/>
      <c r="AS32" s="3"/>
      <c r="AT32" s="3"/>
      <c r="AU32" s="3"/>
      <c r="AV32" s="3"/>
      <c r="AW32" s="3"/>
      <c r="AX32" s="3"/>
    </row>
    <row r="33" spans="1:50" s="19" customFormat="1" ht="16.5" customHeight="1">
      <c r="A33" s="2"/>
      <c r="B33" s="3"/>
      <c r="C33" s="280"/>
      <c r="D33" s="22"/>
      <c r="E33" s="22"/>
      <c r="F33" s="488" t="s">
        <v>57</v>
      </c>
      <c r="G33" s="489"/>
      <c r="H33" s="90"/>
      <c r="I33" s="23" t="str">
        <f t="shared" si="3"/>
        <v/>
      </c>
      <c r="J33" s="23" t="str">
        <f t="shared" si="4"/>
        <v/>
      </c>
      <c r="K33" s="95">
        <f t="shared" si="1"/>
        <v>0</v>
      </c>
      <c r="L33" s="206"/>
      <c r="M33" s="206"/>
      <c r="N33" s="427" t="str">
        <f t="shared" si="6"/>
        <v/>
      </c>
      <c r="O33" s="409">
        <f t="shared" si="5"/>
        <v>0</v>
      </c>
      <c r="P33" s="3"/>
      <c r="Q33" s="3"/>
      <c r="R33" s="3"/>
      <c r="S33" s="3"/>
      <c r="T33" s="71"/>
      <c r="U33" s="3"/>
      <c r="V33" s="3"/>
      <c r="W33" s="3"/>
      <c r="X33" s="3"/>
      <c r="Y33" s="3"/>
      <c r="Z33" s="3"/>
      <c r="AA33" s="3"/>
      <c r="AB33" s="3"/>
      <c r="AC33" s="3"/>
      <c r="AD33" s="3"/>
      <c r="AE33" s="104" t="str">
        <f t="shared" si="7"/>
        <v/>
      </c>
      <c r="AF33" s="3"/>
      <c r="AG33" s="55"/>
      <c r="AH33" s="55"/>
      <c r="AI33" s="3"/>
      <c r="AJ33" s="3"/>
      <c r="AK33" s="3"/>
      <c r="AL33" s="2"/>
      <c r="AM33" s="3"/>
      <c r="AN33" s="3"/>
      <c r="AO33" s="3"/>
      <c r="AP33" s="3"/>
      <c r="AQ33" s="71"/>
      <c r="AR33" s="3"/>
      <c r="AS33" s="3"/>
      <c r="AT33" s="3"/>
      <c r="AU33" s="3"/>
      <c r="AV33" s="3"/>
      <c r="AW33" s="3"/>
      <c r="AX33" s="3"/>
    </row>
    <row r="34" spans="1:50" s="19" customFormat="1" ht="16.5" customHeight="1">
      <c r="A34" s="4"/>
      <c r="B34" s="3"/>
      <c r="C34" s="280"/>
      <c r="D34" s="22"/>
      <c r="E34" s="22"/>
      <c r="F34" s="488" t="s">
        <v>57</v>
      </c>
      <c r="G34" s="489"/>
      <c r="H34" s="90"/>
      <c r="I34" s="23" t="str">
        <f t="shared" si="3"/>
        <v/>
      </c>
      <c r="J34" s="23" t="str">
        <f t="shared" si="4"/>
        <v/>
      </c>
      <c r="K34" s="95">
        <f t="shared" si="1"/>
        <v>0</v>
      </c>
      <c r="L34" s="206"/>
      <c r="M34" s="206"/>
      <c r="N34" s="427" t="str">
        <f t="shared" si="6"/>
        <v/>
      </c>
      <c r="O34" s="409">
        <f t="shared" si="5"/>
        <v>0</v>
      </c>
      <c r="P34" s="3"/>
      <c r="Q34" s="3"/>
      <c r="R34" s="3"/>
      <c r="S34" s="3"/>
      <c r="T34" s="71"/>
      <c r="U34" s="3"/>
      <c r="V34" s="3"/>
      <c r="W34" s="3"/>
      <c r="X34" s="3"/>
      <c r="Y34" s="3"/>
      <c r="Z34" s="3"/>
      <c r="AA34" s="3"/>
      <c r="AB34" s="3"/>
      <c r="AC34" s="3"/>
      <c r="AD34" s="3"/>
      <c r="AE34" s="104" t="str">
        <f t="shared" si="7"/>
        <v/>
      </c>
      <c r="AF34" s="3"/>
      <c r="AG34" s="55"/>
      <c r="AH34" s="55"/>
      <c r="AI34" s="72"/>
      <c r="AJ34" s="3"/>
      <c r="AK34" s="3"/>
      <c r="AL34" s="3"/>
      <c r="AM34" s="3"/>
      <c r="AN34" s="3"/>
      <c r="AO34" s="3"/>
      <c r="AP34" s="3"/>
      <c r="AQ34" s="3"/>
      <c r="AR34" s="3"/>
      <c r="AS34" s="3"/>
      <c r="AT34" s="3"/>
      <c r="AU34" s="3"/>
      <c r="AV34" s="3"/>
      <c r="AW34" s="3"/>
      <c r="AX34" s="3"/>
    </row>
    <row r="35" spans="1:50" s="19" customFormat="1" ht="16.5" customHeight="1">
      <c r="A35" s="4"/>
      <c r="B35" s="3"/>
      <c r="C35" s="280"/>
      <c r="D35" s="22"/>
      <c r="E35" s="22"/>
      <c r="F35" s="488" t="s">
        <v>57</v>
      </c>
      <c r="G35" s="489"/>
      <c r="H35" s="90"/>
      <c r="I35" s="23" t="str">
        <f t="shared" si="3"/>
        <v/>
      </c>
      <c r="J35" s="23" t="str">
        <f t="shared" si="4"/>
        <v/>
      </c>
      <c r="K35" s="95">
        <f t="shared" si="1"/>
        <v>0</v>
      </c>
      <c r="L35" s="206"/>
      <c r="M35" s="206"/>
      <c r="N35" s="427" t="str">
        <f t="shared" si="6"/>
        <v/>
      </c>
      <c r="O35" s="409">
        <f t="shared" si="5"/>
        <v>0</v>
      </c>
      <c r="P35" s="3"/>
      <c r="Q35" s="3"/>
      <c r="R35" s="3"/>
      <c r="S35" s="3"/>
      <c r="T35" s="71"/>
      <c r="U35" s="3"/>
      <c r="V35" s="3"/>
      <c r="W35" s="3"/>
      <c r="X35" s="3"/>
      <c r="Y35" s="3"/>
      <c r="Z35" s="3"/>
      <c r="AA35" s="3"/>
      <c r="AB35" s="3"/>
      <c r="AC35" s="3"/>
      <c r="AD35" s="3"/>
      <c r="AE35" s="104" t="str">
        <f t="shared" si="7"/>
        <v/>
      </c>
      <c r="AF35" s="3"/>
      <c r="AG35" s="55"/>
      <c r="AH35" s="55"/>
      <c r="AI35" s="78"/>
      <c r="AJ35" s="3"/>
      <c r="AK35" s="3"/>
      <c r="AL35" s="3"/>
      <c r="AM35" s="3"/>
      <c r="AN35" s="3"/>
      <c r="AO35" s="3"/>
      <c r="AP35" s="3"/>
      <c r="AQ35" s="3"/>
      <c r="AR35" s="3"/>
      <c r="AS35" s="3"/>
      <c r="AT35" s="3"/>
      <c r="AU35" s="3"/>
      <c r="AV35" s="3"/>
      <c r="AW35" s="3"/>
      <c r="AX35" s="3"/>
    </row>
    <row r="36" spans="1:50" s="19" customFormat="1" ht="21" customHeight="1">
      <c r="A36" s="4"/>
      <c r="B36" s="3"/>
      <c r="C36" s="280"/>
      <c r="D36" s="45" t="s">
        <v>63</v>
      </c>
      <c r="E36" s="46"/>
      <c r="F36" s="46"/>
      <c r="G36" s="46"/>
      <c r="H36" s="430" t="str">
        <f>IF(COUNTIF((N18:N35),"Check")=0,"","Please check entered dates are sequential and not overlapping")</f>
        <v/>
      </c>
      <c r="I36" s="46"/>
      <c r="J36" s="46"/>
      <c r="K36" s="96"/>
      <c r="L36" s="206"/>
      <c r="M36" s="206"/>
      <c r="N36" s="434"/>
      <c r="O36" s="3"/>
      <c r="P36" s="3"/>
      <c r="Q36" s="3"/>
      <c r="R36" s="3"/>
      <c r="S36" s="71"/>
      <c r="T36" s="3"/>
      <c r="U36" s="3"/>
      <c r="V36" s="3"/>
      <c r="W36" s="3"/>
      <c r="X36" s="3"/>
      <c r="Y36" s="3"/>
      <c r="Z36" s="3"/>
      <c r="AA36" s="3"/>
      <c r="AB36" s="3"/>
      <c r="AC36" s="3"/>
      <c r="AD36" s="3"/>
      <c r="AE36" s="104" t="str">
        <f t="shared" si="7"/>
        <v/>
      </c>
      <c r="AF36" s="3"/>
      <c r="AG36" s="55"/>
      <c r="AH36" s="55"/>
      <c r="AI36" s="73"/>
      <c r="AJ36" s="3"/>
      <c r="AK36" s="3"/>
      <c r="AL36" s="3"/>
      <c r="AM36" s="3"/>
      <c r="AN36" s="3"/>
      <c r="AO36" s="3"/>
      <c r="AP36" s="3"/>
      <c r="AQ36" s="3"/>
      <c r="AR36" s="3"/>
      <c r="AS36" s="3"/>
      <c r="AT36" s="3"/>
      <c r="AU36" s="3"/>
      <c r="AV36" s="3"/>
      <c r="AW36" s="3"/>
      <c r="AX36" s="3"/>
    </row>
    <row r="37" spans="1:50" s="19" customFormat="1" ht="20.25" customHeight="1">
      <c r="A37" s="4"/>
      <c r="B37" s="3"/>
      <c r="C37" s="280"/>
      <c r="D37" s="271" t="s">
        <v>47</v>
      </c>
      <c r="E37" s="307"/>
      <c r="F37" s="307"/>
      <c r="G37" s="307"/>
      <c r="H37" s="308"/>
      <c r="I37" s="307"/>
      <c r="J37" s="24" t="str">
        <f>SUM(J18:J36)&amp;" days"</f>
        <v>0 days</v>
      </c>
      <c r="K37" s="97" t="str">
        <f>ROUND(SUM(K18:K36),0)&amp;" MJ"</f>
        <v>0 MJ</v>
      </c>
      <c r="L37" s="328">
        <f ca="1">SUMIF(F18:G35,"Yes - estimated using interpolation",K18:K35)</f>
        <v>0</v>
      </c>
      <c r="M37" s="420" t="str">
        <f>IF(N37="Check", "Check number of days","")</f>
        <v>Check number of days</v>
      </c>
      <c r="N37" s="427" t="str">
        <f>IF(SUM(J18:J35)=365,"","Check")</f>
        <v>Check</v>
      </c>
      <c r="O37" s="3"/>
      <c r="P37" s="3"/>
      <c r="Q37" s="3"/>
      <c r="R37" s="3"/>
      <c r="S37" s="71"/>
      <c r="T37" s="3"/>
      <c r="U37" s="3"/>
      <c r="V37" s="3"/>
      <c r="W37" s="3"/>
      <c r="X37" s="3"/>
      <c r="Y37" s="3"/>
      <c r="Z37" s="3"/>
      <c r="AA37" s="3"/>
      <c r="AB37" s="3"/>
      <c r="AC37" s="3"/>
      <c r="AD37" s="3"/>
      <c r="AE37" s="12"/>
      <c r="AF37" s="3"/>
      <c r="AG37" s="55"/>
      <c r="AH37" s="55"/>
      <c r="AI37" s="73"/>
      <c r="AJ37" s="3"/>
      <c r="AK37" s="3"/>
      <c r="AL37" s="3"/>
      <c r="AM37" s="3"/>
      <c r="AN37" s="3"/>
      <c r="AO37" s="3"/>
      <c r="AP37" s="3"/>
      <c r="AQ37" s="3"/>
      <c r="AR37" s="3"/>
      <c r="AS37" s="3"/>
      <c r="AT37" s="3"/>
      <c r="AU37" s="3"/>
      <c r="AV37" s="3"/>
      <c r="AW37" s="3"/>
      <c r="AX37" s="3"/>
    </row>
    <row r="38" spans="1:50" s="19" customFormat="1">
      <c r="A38" s="191"/>
      <c r="B38" s="3"/>
      <c r="C38" s="282"/>
      <c r="D38" s="266"/>
      <c r="E38" s="266"/>
      <c r="F38" s="266"/>
      <c r="G38" s="266"/>
      <c r="H38" s="266"/>
      <c r="I38" s="266"/>
      <c r="J38" s="266"/>
      <c r="K38" s="285">
        <f>SUM(K18:K36)</f>
        <v>0</v>
      </c>
      <c r="L38" s="266"/>
      <c r="M38" s="266"/>
      <c r="N38" s="403"/>
      <c r="O38" s="3"/>
      <c r="P38" s="3"/>
      <c r="Q38" s="3"/>
      <c r="R38" s="3"/>
      <c r="S38" s="71"/>
      <c r="T38" s="3"/>
      <c r="U38" s="3"/>
      <c r="V38" s="3"/>
      <c r="W38" s="3"/>
      <c r="X38" s="3"/>
      <c r="Y38" s="3"/>
      <c r="Z38" s="3"/>
      <c r="AA38" s="3"/>
      <c r="AB38" s="3"/>
      <c r="AC38" s="3"/>
      <c r="AD38" s="3"/>
      <c r="AE38" s="3"/>
      <c r="AF38" s="3"/>
      <c r="AG38" s="55"/>
      <c r="AH38" s="55"/>
      <c r="AI38" s="73"/>
      <c r="AJ38" s="3"/>
      <c r="AK38" s="3"/>
      <c r="AL38" s="3"/>
      <c r="AM38" s="3"/>
      <c r="AN38" s="3"/>
      <c r="AO38" s="3"/>
      <c r="AP38" s="3"/>
      <c r="AQ38" s="3"/>
      <c r="AR38" s="3"/>
      <c r="AS38" s="3"/>
      <c r="AT38" s="3"/>
      <c r="AU38" s="3"/>
      <c r="AV38" s="3"/>
      <c r="AW38" s="3"/>
      <c r="AX38" s="3"/>
    </row>
    <row r="39" spans="1:50" s="19" customFormat="1" ht="15" customHeight="1">
      <c r="A39" s="191"/>
      <c r="B39" s="3"/>
      <c r="C39" s="3"/>
      <c r="D39" s="173"/>
      <c r="E39" s="173"/>
      <c r="F39" s="173"/>
      <c r="G39" s="173"/>
      <c r="H39" s="175"/>
      <c r="I39" s="175"/>
      <c r="J39" s="66"/>
      <c r="K39" s="66"/>
      <c r="L39" s="3"/>
      <c r="M39" s="3"/>
      <c r="N39" s="3"/>
      <c r="O39" s="3"/>
      <c r="P39" s="3"/>
      <c r="Q39" s="3"/>
      <c r="R39" s="3"/>
      <c r="S39" s="71"/>
      <c r="T39" s="3"/>
      <c r="U39" s="3"/>
      <c r="V39" s="3"/>
      <c r="W39" s="3"/>
      <c r="X39" s="3"/>
      <c r="Y39" s="3"/>
      <c r="Z39" s="3"/>
      <c r="AA39" s="3"/>
      <c r="AB39" s="3"/>
      <c r="AC39" s="3"/>
      <c r="AD39" s="3"/>
      <c r="AE39" s="159"/>
      <c r="AF39" s="3"/>
      <c r="AG39" s="55"/>
      <c r="AH39" s="55"/>
      <c r="AI39" s="73"/>
      <c r="AJ39" s="3"/>
      <c r="AK39" s="3"/>
      <c r="AL39" s="3"/>
      <c r="AM39" s="3"/>
      <c r="AN39" s="3"/>
      <c r="AO39" s="3"/>
      <c r="AP39" s="3"/>
      <c r="AQ39" s="3"/>
      <c r="AR39" s="3"/>
      <c r="AS39" s="3"/>
      <c r="AT39" s="3"/>
      <c r="AU39" s="3"/>
      <c r="AV39" s="3"/>
      <c r="AW39" s="3"/>
      <c r="AX39" s="3"/>
    </row>
    <row r="40" spans="1:50" s="19" customFormat="1">
      <c r="A40" s="191"/>
      <c r="B40" s="3"/>
      <c r="C40" s="231" t="s">
        <v>227</v>
      </c>
      <c r="D40" s="272"/>
      <c r="E40" s="272"/>
      <c r="F40" s="272"/>
      <c r="G40" s="272"/>
      <c r="H40" s="272"/>
      <c r="I40" s="272"/>
      <c r="J40" s="272"/>
      <c r="K40" s="272"/>
      <c r="L40" s="272"/>
      <c r="M40" s="272"/>
      <c r="N40" s="272"/>
      <c r="O40" s="3"/>
      <c r="P40" s="3"/>
      <c r="Q40" s="3"/>
      <c r="R40" s="3"/>
      <c r="S40" s="3"/>
      <c r="T40" s="71"/>
      <c r="U40" s="3"/>
      <c r="V40" s="3"/>
      <c r="W40" s="3"/>
      <c r="X40" s="3"/>
      <c r="Y40" s="3"/>
      <c r="Z40" s="3"/>
      <c r="AA40" s="3"/>
      <c r="AB40" s="3"/>
      <c r="AC40" s="3"/>
      <c r="AD40" s="3"/>
      <c r="AE40" s="3"/>
      <c r="AF40" s="3"/>
      <c r="AG40" s="55"/>
      <c r="AH40" s="55"/>
      <c r="AI40" s="73"/>
      <c r="AJ40" s="3"/>
      <c r="AK40" s="3"/>
      <c r="AL40" s="3"/>
      <c r="AM40" s="3"/>
      <c r="AN40" s="3"/>
      <c r="AO40" s="3"/>
      <c r="AP40" s="3"/>
      <c r="AQ40" s="3"/>
      <c r="AR40" s="3"/>
      <c r="AS40" s="3"/>
      <c r="AT40" s="3"/>
      <c r="AU40" s="3"/>
      <c r="AV40" s="3"/>
      <c r="AW40" s="3"/>
      <c r="AX40" s="3"/>
    </row>
    <row r="41" spans="1:50" s="19" customFormat="1">
      <c r="A41" s="191"/>
      <c r="B41" s="3"/>
      <c r="C41" s="286"/>
      <c r="D41" s="287"/>
      <c r="E41" s="288"/>
      <c r="F41" s="288"/>
      <c r="G41" s="288"/>
      <c r="H41" s="288"/>
      <c r="I41" s="288"/>
      <c r="J41" s="288"/>
      <c r="K41" s="288"/>
      <c r="L41" s="288"/>
      <c r="M41" s="288"/>
      <c r="N41" s="290"/>
      <c r="O41" s="3"/>
      <c r="P41" s="3"/>
      <c r="Q41" s="3"/>
      <c r="R41" s="3"/>
      <c r="S41" s="3"/>
      <c r="T41" s="71"/>
      <c r="U41" s="3"/>
      <c r="V41" s="3"/>
      <c r="W41" s="3"/>
      <c r="X41" s="3"/>
      <c r="Y41" s="3"/>
      <c r="Z41" s="3"/>
      <c r="AA41" s="3"/>
      <c r="AB41" s="3"/>
      <c r="AC41" s="3"/>
      <c r="AD41" s="3"/>
      <c r="AE41" s="3"/>
      <c r="AF41" s="3"/>
      <c r="AG41" s="55"/>
      <c r="AH41" s="55"/>
      <c r="AI41" s="73"/>
      <c r="AJ41" s="3"/>
      <c r="AK41" s="3"/>
      <c r="AL41" s="3"/>
      <c r="AM41" s="3"/>
      <c r="AN41" s="3"/>
      <c r="AO41" s="3"/>
      <c r="AP41" s="3"/>
      <c r="AQ41" s="3"/>
      <c r="AR41" s="3"/>
      <c r="AS41" s="3"/>
      <c r="AT41" s="3"/>
      <c r="AU41" s="3"/>
      <c r="AV41" s="3"/>
      <c r="AW41" s="3"/>
      <c r="AX41" s="3"/>
    </row>
    <row r="42" spans="1:50" s="19" customFormat="1" hidden="1">
      <c r="A42" s="191"/>
      <c r="B42" s="3"/>
      <c r="C42" s="280"/>
      <c r="D42" s="21"/>
      <c r="E42" s="206"/>
      <c r="F42" s="206"/>
      <c r="G42" s="206"/>
      <c r="H42" s="206"/>
      <c r="I42" s="206"/>
      <c r="J42" s="206"/>
      <c r="K42" s="206"/>
      <c r="L42" s="206"/>
      <c r="M42" s="206"/>
      <c r="N42" s="281"/>
      <c r="O42" s="3"/>
      <c r="P42" s="3"/>
      <c r="Q42" s="3"/>
      <c r="R42" s="3"/>
      <c r="S42" s="3"/>
      <c r="T42" s="71"/>
      <c r="U42" s="3"/>
      <c r="V42" s="3"/>
      <c r="W42" s="3"/>
      <c r="X42" s="3"/>
      <c r="Y42" s="3"/>
      <c r="Z42" s="3"/>
      <c r="AA42" s="3"/>
      <c r="AB42" s="3"/>
      <c r="AC42" s="3"/>
      <c r="AD42" s="3"/>
      <c r="AE42" s="3"/>
      <c r="AF42" s="3"/>
      <c r="AG42" s="55"/>
      <c r="AH42" s="55"/>
      <c r="AI42" s="73"/>
      <c r="AJ42" s="3"/>
      <c r="AK42" s="3"/>
      <c r="AL42" s="3"/>
      <c r="AM42" s="3"/>
      <c r="AN42" s="3"/>
      <c r="AO42" s="3"/>
      <c r="AP42" s="3"/>
      <c r="AQ42" s="3"/>
      <c r="AR42" s="3"/>
      <c r="AS42" s="3"/>
      <c r="AT42" s="3"/>
      <c r="AU42" s="3"/>
      <c r="AV42" s="3"/>
      <c r="AW42" s="3"/>
      <c r="AX42" s="3"/>
    </row>
    <row r="43" spans="1:50" s="19" customFormat="1" hidden="1">
      <c r="A43" s="191"/>
      <c r="B43" s="3"/>
      <c r="C43" s="280"/>
      <c r="D43" s="21"/>
      <c r="E43" s="206"/>
      <c r="F43" s="206"/>
      <c r="G43" s="206"/>
      <c r="H43" s="206"/>
      <c r="I43" s="206"/>
      <c r="J43" s="206"/>
      <c r="K43" s="206"/>
      <c r="L43" s="206"/>
      <c r="M43" s="206"/>
      <c r="N43" s="281"/>
      <c r="O43" s="3"/>
      <c r="P43" s="3"/>
      <c r="Q43" s="3"/>
      <c r="R43" s="3"/>
      <c r="S43" s="3"/>
      <c r="T43" s="71"/>
      <c r="U43" s="3"/>
      <c r="V43" s="3"/>
      <c r="W43" s="3"/>
      <c r="X43" s="3"/>
      <c r="Y43" s="3"/>
      <c r="Z43" s="3"/>
      <c r="AA43" s="3"/>
      <c r="AB43" s="3"/>
      <c r="AC43" s="3"/>
      <c r="AD43" s="3"/>
      <c r="AE43" s="3"/>
      <c r="AF43" s="3"/>
      <c r="AG43" s="55"/>
      <c r="AH43" s="55"/>
      <c r="AI43" s="73"/>
      <c r="AJ43" s="3"/>
      <c r="AK43" s="3"/>
      <c r="AL43" s="3"/>
      <c r="AM43" s="3"/>
      <c r="AN43" s="3"/>
      <c r="AO43" s="3"/>
      <c r="AP43" s="3"/>
      <c r="AQ43" s="3"/>
      <c r="AR43" s="3"/>
      <c r="AS43" s="3"/>
      <c r="AT43" s="3"/>
      <c r="AU43" s="3"/>
      <c r="AV43" s="3"/>
      <c r="AW43" s="3"/>
      <c r="AX43" s="3"/>
    </row>
    <row r="44" spans="1:50" s="19" customFormat="1">
      <c r="A44" s="191"/>
      <c r="B44" s="3"/>
      <c r="C44" s="280"/>
      <c r="D44" s="4" t="s">
        <v>254</v>
      </c>
      <c r="E44" s="206"/>
      <c r="F44" s="206"/>
      <c r="G44" s="206"/>
      <c r="H44" s="206"/>
      <c r="I44" s="206"/>
      <c r="J44" s="206"/>
      <c r="K44" s="206"/>
      <c r="L44" s="206"/>
      <c r="M44" s="206"/>
      <c r="N44" s="427"/>
      <c r="O44" s="3"/>
      <c r="P44" s="3"/>
      <c r="Q44" s="3"/>
      <c r="R44" s="3"/>
      <c r="S44" s="3"/>
      <c r="T44" s="71"/>
      <c r="U44" s="3"/>
      <c r="V44" s="3"/>
      <c r="W44" s="3"/>
      <c r="X44" s="3"/>
      <c r="Y44" s="3"/>
      <c r="Z44" s="3"/>
      <c r="AA44" s="3"/>
      <c r="AB44" s="3"/>
      <c r="AC44" s="3"/>
      <c r="AD44" s="3"/>
      <c r="AE44" s="3"/>
      <c r="AF44" s="3"/>
      <c r="AG44" s="55"/>
      <c r="AH44" s="55"/>
      <c r="AI44" s="73"/>
      <c r="AJ44" s="3"/>
      <c r="AK44" s="3"/>
      <c r="AL44" s="3"/>
      <c r="AM44" s="3"/>
      <c r="AN44" s="3"/>
      <c r="AO44" s="3"/>
      <c r="AP44" s="3"/>
      <c r="AQ44" s="3"/>
      <c r="AR44" s="3"/>
      <c r="AS44" s="3"/>
      <c r="AT44" s="3"/>
      <c r="AU44" s="3"/>
      <c r="AV44" s="3"/>
      <c r="AW44" s="3"/>
      <c r="AX44" s="3"/>
    </row>
    <row r="45" spans="1:50" s="19" customFormat="1" ht="15" thickBot="1">
      <c r="A45" s="191"/>
      <c r="B45" s="3"/>
      <c r="C45" s="280"/>
      <c r="D45" s="206"/>
      <c r="E45" s="206"/>
      <c r="F45" s="206"/>
      <c r="G45" s="206"/>
      <c r="H45" s="206"/>
      <c r="I45" s="206"/>
      <c r="J45" s="206"/>
      <c r="K45" s="206"/>
      <c r="L45" s="206"/>
      <c r="M45" s="206"/>
      <c r="N45" s="427"/>
      <c r="O45" s="3"/>
      <c r="P45" s="3"/>
      <c r="Q45" s="3"/>
      <c r="R45" s="3"/>
      <c r="S45" s="3"/>
      <c r="T45" s="71"/>
      <c r="U45" s="3"/>
      <c r="V45" s="3"/>
      <c r="W45" s="3"/>
      <c r="X45" s="3"/>
      <c r="Y45" s="3"/>
      <c r="Z45" s="3"/>
      <c r="AA45" s="3"/>
      <c r="AB45" s="3"/>
      <c r="AC45" s="3"/>
      <c r="AD45" s="3"/>
      <c r="AE45" s="3"/>
      <c r="AF45" s="3"/>
      <c r="AG45" s="55"/>
      <c r="AH45" s="55"/>
      <c r="AI45" s="73"/>
      <c r="AJ45" s="3"/>
      <c r="AK45" s="3"/>
      <c r="AL45" s="3"/>
      <c r="AM45" s="3"/>
      <c r="AN45" s="3"/>
      <c r="AO45" s="3"/>
      <c r="AP45" s="3"/>
      <c r="AQ45" s="3"/>
      <c r="AR45" s="3"/>
      <c r="AS45" s="3"/>
      <c r="AT45" s="3"/>
      <c r="AU45" s="3"/>
      <c r="AV45" s="3"/>
      <c r="AW45" s="3"/>
      <c r="AX45" s="3"/>
    </row>
    <row r="46" spans="1:50" s="19" customFormat="1" ht="118.4" customHeight="1" thickBot="1">
      <c r="A46" s="191"/>
      <c r="B46" s="3"/>
      <c r="C46" s="280"/>
      <c r="D46" s="309" t="s">
        <v>141</v>
      </c>
      <c r="E46" s="148" t="s">
        <v>142</v>
      </c>
      <c r="F46" s="176" t="s">
        <v>172</v>
      </c>
      <c r="G46" s="148" t="s">
        <v>27</v>
      </c>
      <c r="H46" s="492" t="s">
        <v>135</v>
      </c>
      <c r="I46" s="492"/>
      <c r="J46" s="484"/>
      <c r="K46" s="492" t="s">
        <v>166</v>
      </c>
      <c r="L46" s="492"/>
      <c r="M46" s="484"/>
      <c r="N46" s="425" t="str">
        <f>IF(N47="Check", "Please indicate Yes or No for apartment number based exclusions","")</f>
        <v>Please indicate Yes or No for apartment number based exclusions</v>
      </c>
      <c r="O46" s="123"/>
      <c r="P46" s="3"/>
      <c r="Q46" s="3"/>
      <c r="R46" s="3"/>
      <c r="S46" s="3"/>
      <c r="T46" s="71"/>
      <c r="U46" s="3"/>
      <c r="V46" s="3"/>
      <c r="W46" s="3"/>
      <c r="X46" s="3"/>
      <c r="Y46" s="3"/>
      <c r="Z46" s="3"/>
      <c r="AA46" s="3"/>
      <c r="AB46" s="3"/>
      <c r="AC46" s="3"/>
      <c r="AD46" s="3"/>
      <c r="AE46" s="3"/>
      <c r="AF46" s="3"/>
      <c r="AG46" s="55"/>
      <c r="AH46" s="55"/>
      <c r="AI46" s="73"/>
      <c r="AJ46" s="3"/>
      <c r="AK46" s="3"/>
      <c r="AL46" s="3"/>
      <c r="AM46" s="3"/>
      <c r="AN46" s="3"/>
      <c r="AO46" s="3"/>
      <c r="AP46" s="3"/>
      <c r="AQ46" s="3"/>
      <c r="AR46" s="3"/>
      <c r="AS46" s="3"/>
      <c r="AT46" s="3"/>
      <c r="AU46" s="3"/>
      <c r="AV46" s="3"/>
      <c r="AW46" s="3"/>
      <c r="AX46" s="3"/>
    </row>
    <row r="47" spans="1:50" s="19" customFormat="1" ht="17.149999999999999" customHeight="1" thickBot="1">
      <c r="A47" s="191"/>
      <c r="B47" s="3"/>
      <c r="C47" s="280"/>
      <c r="D47" s="10" t="s">
        <v>57</v>
      </c>
      <c r="E47" s="10"/>
      <c r="F47" s="10"/>
      <c r="G47" s="161">
        <f>IF(OR(E47="",F47=""),0,(F47/E47*MMGas))</f>
        <v>0</v>
      </c>
      <c r="H47" s="492"/>
      <c r="I47" s="492"/>
      <c r="J47" s="485"/>
      <c r="K47" s="492"/>
      <c r="L47" s="492"/>
      <c r="M47" s="485"/>
      <c r="N47" s="427" t="str">
        <f>IF(D47="&lt;Select&gt;", "Check","")</f>
        <v>Check</v>
      </c>
      <c r="O47" s="123"/>
      <c r="P47" s="3"/>
      <c r="Q47" s="3"/>
      <c r="R47" s="3"/>
      <c r="S47" s="3"/>
      <c r="T47" s="71"/>
      <c r="U47" s="3"/>
      <c r="V47" s="3"/>
      <c r="W47" s="3"/>
      <c r="X47" s="3"/>
      <c r="Y47" s="3"/>
      <c r="Z47" s="3"/>
      <c r="AA47" s="3"/>
      <c r="AB47" s="3"/>
      <c r="AC47" s="3"/>
      <c r="AD47" s="3"/>
      <c r="AE47" s="3"/>
      <c r="AF47" s="3"/>
      <c r="AG47" s="55"/>
      <c r="AH47" s="55"/>
      <c r="AI47" s="73"/>
      <c r="AJ47" s="3"/>
      <c r="AK47" s="3"/>
      <c r="AL47" s="3"/>
      <c r="AM47" s="3"/>
      <c r="AN47" s="3"/>
      <c r="AO47" s="3"/>
      <c r="AP47" s="3"/>
      <c r="AQ47" s="3"/>
      <c r="AR47" s="3"/>
      <c r="AS47" s="3"/>
      <c r="AT47" s="3"/>
      <c r="AU47" s="3"/>
      <c r="AV47" s="3"/>
      <c r="AW47" s="3"/>
      <c r="AX47" s="3"/>
    </row>
    <row r="48" spans="1:50" s="19" customFormat="1" ht="15" thickBot="1">
      <c r="A48" s="191"/>
      <c r="B48" s="3"/>
      <c r="C48" s="280"/>
      <c r="D48" s="206"/>
      <c r="E48" s="206"/>
      <c r="F48" s="206"/>
      <c r="G48" s="206"/>
      <c r="H48" s="206"/>
      <c r="I48" s="206"/>
      <c r="J48" s="206"/>
      <c r="K48" s="206"/>
      <c r="L48" s="206"/>
      <c r="M48" s="206"/>
      <c r="N48" s="281"/>
      <c r="O48" s="123"/>
      <c r="P48" s="3"/>
      <c r="Q48" s="3"/>
      <c r="R48" s="3"/>
      <c r="S48" s="3"/>
      <c r="T48" s="71"/>
      <c r="U48" s="3"/>
      <c r="V48" s="3"/>
      <c r="W48" s="3"/>
      <c r="X48" s="3"/>
      <c r="Y48" s="3"/>
      <c r="Z48" s="3"/>
      <c r="AA48" s="3"/>
      <c r="AB48" s="3"/>
      <c r="AC48" s="3"/>
      <c r="AD48" s="3"/>
      <c r="AE48" s="3"/>
      <c r="AF48" s="3"/>
      <c r="AG48" s="55"/>
      <c r="AH48" s="55"/>
      <c r="AI48" s="73"/>
      <c r="AJ48" s="3"/>
      <c r="AK48" s="3"/>
      <c r="AL48" s="3"/>
      <c r="AM48" s="3"/>
      <c r="AN48" s="3"/>
      <c r="AO48" s="3"/>
      <c r="AP48" s="3"/>
      <c r="AQ48" s="3"/>
      <c r="AR48" s="3"/>
      <c r="AS48" s="3"/>
      <c r="AT48" s="3"/>
      <c r="AU48" s="3"/>
      <c r="AV48" s="3"/>
      <c r="AW48" s="3"/>
      <c r="AX48" s="3"/>
    </row>
    <row r="49" spans="1:50" s="19" customFormat="1" ht="125.25" customHeight="1">
      <c r="A49" s="191"/>
      <c r="B49" s="3"/>
      <c r="C49" s="280"/>
      <c r="D49" s="307" t="s">
        <v>28</v>
      </c>
      <c r="E49" s="34" t="str">
        <f>IF(D47="YES","","Should this exclusion be added to the potential error?")</f>
        <v>Should this exclusion be added to the potential error?</v>
      </c>
      <c r="F49" s="34" t="s">
        <v>34</v>
      </c>
      <c r="G49" s="34" t="s">
        <v>27</v>
      </c>
      <c r="H49" s="492" t="s">
        <v>167</v>
      </c>
      <c r="I49" s="492"/>
      <c r="J49" s="484"/>
      <c r="K49" s="492" t="s">
        <v>30</v>
      </c>
      <c r="L49" s="492"/>
      <c r="M49" s="484"/>
      <c r="N49" s="425" t="str">
        <f>IF(N50="Check", "Please indicate Yes or No for financial reconciliation exclusions","")</f>
        <v>Please indicate Yes or No for financial reconciliation exclusions</v>
      </c>
      <c r="O49" s="123"/>
      <c r="P49" s="3"/>
      <c r="Q49" s="3"/>
      <c r="R49" s="3"/>
      <c r="S49" s="3"/>
      <c r="T49" s="71"/>
      <c r="U49" s="3"/>
      <c r="V49" s="3"/>
      <c r="W49" s="3"/>
      <c r="X49" s="3"/>
      <c r="Y49" s="3"/>
      <c r="Z49" s="3"/>
      <c r="AA49" s="3"/>
      <c r="AB49" s="3"/>
      <c r="AC49" s="3"/>
      <c r="AD49" s="3"/>
      <c r="AE49" s="3"/>
      <c r="AF49" s="3"/>
      <c r="AG49" s="3"/>
      <c r="AH49" s="55"/>
      <c r="AI49" s="55"/>
      <c r="AJ49" s="73"/>
      <c r="AK49" s="3"/>
      <c r="AL49" s="3"/>
      <c r="AM49" s="3"/>
      <c r="AN49" s="3"/>
      <c r="AO49" s="3"/>
      <c r="AP49" s="3"/>
      <c r="AQ49" s="3"/>
      <c r="AR49" s="3"/>
      <c r="AS49" s="3"/>
      <c r="AT49" s="3"/>
      <c r="AU49" s="3"/>
      <c r="AV49" s="3"/>
      <c r="AW49" s="3"/>
      <c r="AX49" s="3"/>
    </row>
    <row r="50" spans="1:50" s="19" customFormat="1" ht="15.75" customHeight="1" thickBot="1">
      <c r="A50" s="191"/>
      <c r="B50" s="3"/>
      <c r="C50" s="280"/>
      <c r="D50" s="204" t="s">
        <v>57</v>
      </c>
      <c r="E50" s="204" t="s">
        <v>57</v>
      </c>
      <c r="F50" s="182"/>
      <c r="G50" s="177">
        <f>IF(F50="",0,F50*MMGas)</f>
        <v>0</v>
      </c>
      <c r="H50" s="492"/>
      <c r="I50" s="492"/>
      <c r="J50" s="485"/>
      <c r="K50" s="492"/>
      <c r="L50" s="492"/>
      <c r="M50" s="485"/>
      <c r="N50" s="427" t="str">
        <f>IF(D50="&lt;Select&gt;", "Check","")</f>
        <v>Check</v>
      </c>
      <c r="O50" s="3"/>
      <c r="P50" s="3"/>
      <c r="Q50" s="3"/>
      <c r="R50" s="3"/>
      <c r="S50" s="3"/>
      <c r="T50" s="71"/>
      <c r="U50" s="3"/>
      <c r="V50" s="3"/>
      <c r="W50" s="3"/>
      <c r="X50" s="3"/>
      <c r="Y50" s="3"/>
      <c r="Z50" s="3"/>
      <c r="AA50" s="3"/>
      <c r="AB50" s="3"/>
      <c r="AC50" s="3"/>
      <c r="AD50" s="3"/>
      <c r="AE50" s="3"/>
      <c r="AF50" s="3"/>
      <c r="AG50" s="3"/>
      <c r="AH50" s="55"/>
      <c r="AI50" s="55"/>
      <c r="AJ50" s="3"/>
      <c r="AK50" s="3"/>
      <c r="AL50" s="3"/>
      <c r="AM50" s="3"/>
      <c r="AN50" s="3"/>
      <c r="AO50" s="3"/>
      <c r="AP50" s="3"/>
      <c r="AQ50" s="3"/>
      <c r="AR50" s="3"/>
      <c r="AS50" s="3"/>
      <c r="AT50" s="3"/>
      <c r="AU50" s="3"/>
      <c r="AV50" s="3"/>
      <c r="AW50" s="3"/>
      <c r="AX50" s="3"/>
    </row>
    <row r="51" spans="1:50" s="19" customFormat="1" ht="15.75" customHeight="1">
      <c r="A51" s="191"/>
      <c r="B51" s="3"/>
      <c r="C51" s="282"/>
      <c r="D51" s="292" t="str">
        <f>IF(AND(D47="Yes",D50="YES"),"As both methods are being using, the financial reconcilation exclusion will be added to the potential error.","")</f>
        <v/>
      </c>
      <c r="E51" s="330"/>
      <c r="F51" s="330"/>
      <c r="G51" s="330"/>
      <c r="H51" s="331"/>
      <c r="I51" s="331"/>
      <c r="J51" s="330"/>
      <c r="K51" s="331"/>
      <c r="L51" s="331"/>
      <c r="M51" s="330"/>
      <c r="N51" s="433"/>
      <c r="O51" s="3"/>
      <c r="P51" s="3"/>
      <c r="Q51" s="3"/>
      <c r="R51" s="3"/>
      <c r="S51" s="3"/>
      <c r="T51" s="71"/>
      <c r="U51" s="3"/>
      <c r="V51" s="3"/>
      <c r="W51" s="3"/>
      <c r="X51" s="3"/>
      <c r="Y51" s="3"/>
      <c r="Z51" s="3"/>
      <c r="AA51" s="3"/>
      <c r="AB51" s="3"/>
      <c r="AC51" s="3"/>
      <c r="AD51" s="3"/>
      <c r="AE51" s="3"/>
      <c r="AF51" s="3"/>
      <c r="AG51" s="3"/>
      <c r="AH51" s="55"/>
      <c r="AI51" s="55"/>
      <c r="AJ51" s="3"/>
      <c r="AK51" s="3"/>
      <c r="AL51" s="3"/>
      <c r="AM51" s="3"/>
      <c r="AN51" s="3"/>
      <c r="AO51" s="3"/>
      <c r="AP51" s="3"/>
      <c r="AQ51" s="3"/>
      <c r="AR51" s="3"/>
      <c r="AS51" s="3"/>
      <c r="AT51" s="3"/>
      <c r="AU51" s="3"/>
      <c r="AV51" s="3"/>
      <c r="AW51" s="3"/>
      <c r="AX51" s="3"/>
    </row>
    <row r="52" spans="1:50" s="19" customFormat="1">
      <c r="A52" s="191"/>
      <c r="B52" s="3"/>
      <c r="C52" s="3"/>
      <c r="D52" s="3"/>
      <c r="E52" s="3"/>
      <c r="F52" s="3"/>
      <c r="G52" s="3"/>
      <c r="H52" s="3"/>
      <c r="I52" s="3"/>
      <c r="J52" s="3"/>
      <c r="K52" s="3"/>
      <c r="L52" s="3"/>
      <c r="M52" s="3"/>
      <c r="N52" s="174"/>
      <c r="O52" s="3"/>
      <c r="P52" s="3"/>
      <c r="Q52" s="3"/>
      <c r="R52" s="3"/>
      <c r="S52" s="3"/>
      <c r="T52" s="71"/>
      <c r="U52" s="3"/>
      <c r="V52" s="3"/>
      <c r="W52" s="3"/>
      <c r="X52" s="3"/>
      <c r="Y52" s="3"/>
      <c r="Z52" s="3"/>
      <c r="AA52" s="3"/>
      <c r="AB52" s="3"/>
      <c r="AC52" s="3"/>
      <c r="AD52" s="3"/>
      <c r="AE52" s="3"/>
      <c r="AF52" s="3"/>
      <c r="AG52" s="3"/>
      <c r="AH52" s="55"/>
      <c r="AI52" s="55"/>
      <c r="AJ52" s="3"/>
      <c r="AK52" s="3"/>
      <c r="AL52" s="3"/>
      <c r="AM52" s="3"/>
      <c r="AN52" s="3"/>
      <c r="AO52" s="3"/>
      <c r="AP52" s="3"/>
      <c r="AQ52" s="3"/>
      <c r="AR52" s="3"/>
      <c r="AS52" s="3"/>
      <c r="AT52" s="3"/>
      <c r="AU52" s="3"/>
      <c r="AV52" s="3"/>
      <c r="AW52" s="3"/>
      <c r="AX52" s="3"/>
    </row>
    <row r="53" spans="1:50" s="19" customFormat="1">
      <c r="A53" s="191"/>
      <c r="B53" s="3"/>
      <c r="C53" s="231" t="s">
        <v>228</v>
      </c>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3"/>
      <c r="AF53" s="3"/>
      <c r="AG53" s="3"/>
      <c r="AH53" s="55"/>
      <c r="AI53" s="55"/>
      <c r="AJ53" s="3"/>
      <c r="AK53" s="3"/>
      <c r="AL53" s="3"/>
      <c r="AM53" s="3"/>
      <c r="AN53" s="3"/>
      <c r="AO53" s="3"/>
      <c r="AP53" s="3"/>
      <c r="AQ53" s="3"/>
      <c r="AR53" s="3"/>
      <c r="AS53" s="3"/>
      <c r="AT53" s="3"/>
      <c r="AU53" s="3"/>
      <c r="AV53" s="3"/>
      <c r="AW53" s="3"/>
      <c r="AX53" s="3"/>
    </row>
    <row r="54" spans="1:50" s="19" customFormat="1" ht="25" customHeight="1">
      <c r="A54" s="191"/>
      <c r="B54" s="3"/>
      <c r="C54" s="286"/>
      <c r="D54" s="260" t="s">
        <v>271</v>
      </c>
      <c r="E54" s="296"/>
      <c r="F54" s="296"/>
      <c r="G54" s="296"/>
      <c r="H54" s="296"/>
      <c r="I54" s="296"/>
      <c r="J54" s="296"/>
      <c r="K54" s="296"/>
      <c r="L54" s="296"/>
      <c r="M54" s="296"/>
      <c r="N54" s="296"/>
      <c r="O54" s="296"/>
      <c r="P54" s="296"/>
      <c r="Q54" s="296"/>
      <c r="R54" s="296"/>
      <c r="S54" s="296"/>
      <c r="T54" s="297"/>
      <c r="U54" s="296"/>
      <c r="V54" s="296"/>
      <c r="W54" s="296"/>
      <c r="X54" s="296"/>
      <c r="Y54" s="296"/>
      <c r="Z54" s="296"/>
      <c r="AA54" s="296"/>
      <c r="AB54" s="296"/>
      <c r="AC54" s="296"/>
      <c r="AD54" s="290"/>
      <c r="AE54" s="3"/>
      <c r="AF54" s="3"/>
      <c r="AG54" s="3"/>
      <c r="AH54" s="55"/>
      <c r="AI54" s="55"/>
      <c r="AJ54" s="3"/>
      <c r="AK54" s="3"/>
      <c r="AL54" s="3"/>
      <c r="AM54" s="3"/>
      <c r="AN54" s="3"/>
      <c r="AO54" s="3"/>
      <c r="AP54" s="3"/>
      <c r="AQ54" s="3"/>
      <c r="AR54" s="3"/>
      <c r="AS54" s="3"/>
      <c r="AT54" s="3"/>
      <c r="AU54" s="3"/>
      <c r="AV54" s="3"/>
      <c r="AW54" s="3"/>
      <c r="AX54" s="3"/>
    </row>
    <row r="55" spans="1:50" s="19" customFormat="1" ht="8" hidden="1" customHeight="1">
      <c r="A55" s="191"/>
      <c r="B55" s="3"/>
      <c r="C55" s="280"/>
      <c r="D55" s="206"/>
      <c r="E55" s="206"/>
      <c r="F55" s="206"/>
      <c r="G55" s="206"/>
      <c r="H55" s="206"/>
      <c r="I55" s="206"/>
      <c r="J55" s="206"/>
      <c r="K55" s="206"/>
      <c r="L55" s="206"/>
      <c r="M55" s="206"/>
      <c r="N55" s="206"/>
      <c r="O55" s="206"/>
      <c r="P55" s="206"/>
      <c r="Q55" s="206"/>
      <c r="R55" s="206"/>
      <c r="S55" s="206"/>
      <c r="T55" s="70"/>
      <c r="U55" s="206"/>
      <c r="V55" s="206"/>
      <c r="W55" s="206"/>
      <c r="X55" s="206"/>
      <c r="Y55" s="206"/>
      <c r="Z55" s="206"/>
      <c r="AA55" s="206"/>
      <c r="AB55" s="206"/>
      <c r="AC55" s="206"/>
      <c r="AD55" s="281"/>
      <c r="AE55" s="3"/>
      <c r="AF55" s="3"/>
      <c r="AG55" s="3"/>
      <c r="AH55" s="55"/>
      <c r="AI55" s="55"/>
      <c r="AJ55" s="3"/>
      <c r="AK55" s="3"/>
      <c r="AL55" s="3"/>
      <c r="AM55" s="3"/>
      <c r="AN55" s="3"/>
      <c r="AO55" s="3"/>
      <c r="AP55" s="3"/>
      <c r="AQ55" s="3"/>
      <c r="AR55" s="3"/>
      <c r="AS55" s="3"/>
      <c r="AT55" s="3"/>
      <c r="AU55" s="3"/>
      <c r="AV55" s="3"/>
      <c r="AW55" s="3"/>
      <c r="AX55" s="3"/>
    </row>
    <row r="56" spans="1:50" s="19" customFormat="1" ht="10.5" hidden="1" customHeight="1">
      <c r="A56" s="191"/>
      <c r="B56" s="3"/>
      <c r="C56" s="280"/>
      <c r="D56" s="21"/>
      <c r="E56" s="21"/>
      <c r="F56" s="21"/>
      <c r="G56" s="206"/>
      <c r="H56" s="206"/>
      <c r="I56" s="206"/>
      <c r="J56" s="206"/>
      <c r="K56" s="206"/>
      <c r="L56" s="206"/>
      <c r="M56" s="206"/>
      <c r="N56" s="206"/>
      <c r="O56" s="206"/>
      <c r="P56" s="206"/>
      <c r="Q56" s="206"/>
      <c r="R56" s="206"/>
      <c r="S56" s="70"/>
      <c r="T56" s="206"/>
      <c r="U56" s="206"/>
      <c r="V56" s="206"/>
      <c r="W56" s="206"/>
      <c r="X56" s="206"/>
      <c r="Y56" s="206"/>
      <c r="Z56" s="206"/>
      <c r="AA56" s="70"/>
      <c r="AB56" s="206"/>
      <c r="AC56" s="206"/>
      <c r="AD56" s="281"/>
      <c r="AE56" s="3"/>
      <c r="AF56" s="3"/>
      <c r="AG56" s="3"/>
      <c r="AH56" s="3"/>
      <c r="AI56" s="3"/>
      <c r="AJ56" s="3"/>
      <c r="AK56" s="3"/>
      <c r="AL56" s="3"/>
      <c r="AM56" s="3"/>
      <c r="AN56" s="55"/>
      <c r="AO56" s="55"/>
      <c r="AP56" s="3"/>
      <c r="AQ56" s="3"/>
      <c r="AR56" s="3"/>
      <c r="AS56" s="3"/>
      <c r="AT56" s="3"/>
      <c r="AU56" s="3"/>
      <c r="AV56" s="3"/>
      <c r="AW56" s="3"/>
      <c r="AX56" s="3"/>
    </row>
    <row r="57" spans="1:50" s="381" customFormat="1" ht="156" customHeight="1">
      <c r="A57" s="191"/>
      <c r="B57" s="175"/>
      <c r="C57" s="280"/>
      <c r="D57" s="271" t="s">
        <v>2</v>
      </c>
      <c r="E57" s="271" t="s">
        <v>22</v>
      </c>
      <c r="F57" s="271" t="s">
        <v>5</v>
      </c>
      <c r="G57" s="271" t="s">
        <v>6</v>
      </c>
      <c r="H57" s="271" t="s">
        <v>128</v>
      </c>
      <c r="I57" s="271" t="s">
        <v>129</v>
      </c>
      <c r="J57" s="271" t="s">
        <v>266</v>
      </c>
      <c r="K57" s="271" t="s">
        <v>75</v>
      </c>
      <c r="L57" s="304" t="s">
        <v>79</v>
      </c>
      <c r="M57" s="271" t="s">
        <v>46</v>
      </c>
      <c r="N57" s="271" t="s">
        <v>10</v>
      </c>
      <c r="O57" s="304" t="s">
        <v>12</v>
      </c>
      <c r="P57" s="427"/>
      <c r="Q57" s="271" t="s">
        <v>141</v>
      </c>
      <c r="R57" s="271" t="s">
        <v>142</v>
      </c>
      <c r="S57" s="271" t="s">
        <v>174</v>
      </c>
      <c r="T57" s="271" t="s">
        <v>27</v>
      </c>
      <c r="U57" s="271" t="s">
        <v>31</v>
      </c>
      <c r="V57" s="271" t="s">
        <v>32</v>
      </c>
      <c r="W57" s="208"/>
      <c r="X57" s="271" t="s">
        <v>28</v>
      </c>
      <c r="Y57" s="271" t="s">
        <v>169</v>
      </c>
      <c r="Z57" s="271" t="s">
        <v>34</v>
      </c>
      <c r="AA57" s="271" t="s">
        <v>27</v>
      </c>
      <c r="AB57" s="271" t="s">
        <v>29</v>
      </c>
      <c r="AC57" s="271" t="s">
        <v>30</v>
      </c>
      <c r="AD57" s="281"/>
      <c r="AE57" s="150" t="s">
        <v>144</v>
      </c>
      <c r="AF57" s="150" t="s">
        <v>145</v>
      </c>
      <c r="AG57" s="150" t="s">
        <v>147</v>
      </c>
      <c r="AH57" s="25" t="s">
        <v>27</v>
      </c>
      <c r="AI57" s="25" t="s">
        <v>146</v>
      </c>
      <c r="AJ57" s="25" t="s">
        <v>32</v>
      </c>
      <c r="AK57" s="117" t="s">
        <v>53</v>
      </c>
      <c r="AL57" s="118" t="s">
        <v>251</v>
      </c>
      <c r="AM57" s="118" t="s">
        <v>252</v>
      </c>
      <c r="AN57" s="118"/>
      <c r="AO57" s="175"/>
      <c r="AP57" s="175"/>
      <c r="AQ57" s="175"/>
      <c r="AR57" s="175"/>
      <c r="AS57" s="175"/>
      <c r="AT57" s="175"/>
      <c r="AU57" s="175"/>
      <c r="AV57" s="175"/>
      <c r="AW57" s="175"/>
      <c r="AX57" s="175"/>
    </row>
    <row r="58" spans="1:50" s="131" customFormat="1" ht="30.75" customHeight="1">
      <c r="A58" s="121" t="str">
        <f>IF(P58="Check","Please select Yes or No for exclusions in right-hand tables","")</f>
        <v/>
      </c>
      <c r="B58" s="174"/>
      <c r="C58" s="280"/>
      <c r="D58" s="27"/>
      <c r="E58" s="27"/>
      <c r="F58" s="22"/>
      <c r="G58" s="35" t="str">
        <f>IF(F58="","",DATE(YEAR(F58)+1,MONTH(F58),DAY(F58)-1))</f>
        <v/>
      </c>
      <c r="H58" s="22"/>
      <c r="I58" s="22"/>
      <c r="J58" s="402" t="s">
        <v>57</v>
      </c>
      <c r="K58" s="136"/>
      <c r="L58" s="90"/>
      <c r="M58" s="23" t="str">
        <f>IF(H58="","",IF(I58-H58+1&lt;0,"Billing Dates are mixed up",I58-H58+1))</f>
        <v/>
      </c>
      <c r="N58" s="142" t="str">
        <f>IF(OR(F58="",G58=""),"",IF(MIN(I58,G58)-MAX(H58,F58)+1&lt;=0,0,MIN(MIN(I58,G58)-MAX(H58,F58)+1,G58-F58+1)))</f>
        <v/>
      </c>
      <c r="O58" s="95" t="str">
        <f t="shared" ref="O58:O76" si="8">IF(L58="","",L58/M58*N58)</f>
        <v/>
      </c>
      <c r="P58" s="431" t="str">
        <f>IF(AND(I58="",L58=""),"",IF(OR(Q58="&lt;Select&gt;",X58="&lt;Select&gt;"),"Check",""))</f>
        <v/>
      </c>
      <c r="Q58" s="207" t="s">
        <v>57</v>
      </c>
      <c r="R58" s="184"/>
      <c r="S58" s="185"/>
      <c r="T58" s="26" t="str">
        <f>IFERROR(IF(O58="","",S58/R58*O58),0)</f>
        <v/>
      </c>
      <c r="U58" s="185"/>
      <c r="V58" s="185"/>
      <c r="W58" s="206"/>
      <c r="X58" s="207" t="s">
        <v>57</v>
      </c>
      <c r="Y58" s="185" t="s">
        <v>57</v>
      </c>
      <c r="Z58" s="186"/>
      <c r="AA58" s="26" t="str">
        <f t="shared" ref="AA58:AA77" si="9">IF(O58="","",IF(Z58="","",Z58*O58))</f>
        <v/>
      </c>
      <c r="AB58" s="187"/>
      <c r="AC58" s="187"/>
      <c r="AD58" s="281"/>
      <c r="AE58" s="162" t="s">
        <v>57</v>
      </c>
      <c r="AF58" s="162"/>
      <c r="AG58" s="34"/>
      <c r="AH58" s="26" t="str">
        <f t="shared" ref="AH58:AH77" si="10">IFERROR(IF(O58="","",AG58/AF58*O58),0)</f>
        <v/>
      </c>
      <c r="AI58" s="34"/>
      <c r="AJ58" s="34"/>
      <c r="AK58" s="119" t="str">
        <f>IF(O58="","",O58-IF(AE58="yes",AH58,0)-IF(Q58="yes",T58,0)-IF(X58="yes",AA58,0))</f>
        <v/>
      </c>
      <c r="AL58" s="121">
        <f>IF(Y58="Yes",AA58,0)</f>
        <v>0</v>
      </c>
      <c r="AM58" s="121">
        <f>IF(J58="Yes - estimated using interpolation",O58*K58,0)</f>
        <v>0</v>
      </c>
      <c r="AN58" s="121"/>
      <c r="AO58" s="174"/>
      <c r="AP58" s="174"/>
      <c r="AQ58" s="174"/>
      <c r="AR58" s="174"/>
      <c r="AS58" s="174"/>
      <c r="AT58" s="174"/>
      <c r="AU58" s="174"/>
      <c r="AV58" s="174"/>
      <c r="AW58" s="174"/>
      <c r="AX58" s="174"/>
    </row>
    <row r="59" spans="1:50" s="131" customFormat="1" ht="30.75" customHeight="1">
      <c r="A59" s="121" t="str">
        <f t="shared" ref="A59:A77" si="11">IF(P59="Check","Please select Yes or No for exclusions in right-hand tables","")</f>
        <v/>
      </c>
      <c r="B59" s="174"/>
      <c r="C59" s="280"/>
      <c r="D59" s="27"/>
      <c r="E59" s="27"/>
      <c r="F59" s="22"/>
      <c r="G59" s="35" t="str">
        <f t="shared" ref="G59:G76" si="12">IF(F59="","",DATE(YEAR(F59)+1,MONTH(F59),DAY(F59)-1))</f>
        <v/>
      </c>
      <c r="H59" s="22"/>
      <c r="I59" s="22"/>
      <c r="J59" s="402" t="s">
        <v>57</v>
      </c>
      <c r="K59" s="137"/>
      <c r="L59" s="90"/>
      <c r="M59" s="23" t="str">
        <f t="shared" ref="M59:M76" si="13">IF(H59="","",IF(I59-H59+1&lt;0,"Billing Dates are mixed up",I59-H59+1))</f>
        <v/>
      </c>
      <c r="N59" s="142" t="str">
        <f t="shared" ref="N59:N76" si="14">IF(OR(F59="",G59=""),"",IF(MIN(I59,G59)-MAX(H59,F59)+1&lt;=0,0,MIN(MIN(I59,G59)-MAX(H59,F59)+1,G59-F59+1)))</f>
        <v/>
      </c>
      <c r="O59" s="95" t="str">
        <f t="shared" si="8"/>
        <v/>
      </c>
      <c r="P59" s="431" t="str">
        <f t="shared" ref="P59:P77" si="15">IF(AND(I59="",L59=""),"",IF(OR(Q59="&lt;Select&gt;",X59="&lt;Select&gt;"),"Check",""))</f>
        <v/>
      </c>
      <c r="Q59" s="207" t="s">
        <v>57</v>
      </c>
      <c r="R59" s="184"/>
      <c r="S59" s="185"/>
      <c r="T59" s="26" t="str">
        <f t="shared" ref="T59:T77" si="16">IFERROR(IF(AJ59="","",S59/R59*AJ59),0)</f>
        <v/>
      </c>
      <c r="U59" s="185"/>
      <c r="V59" s="185"/>
      <c r="W59" s="206"/>
      <c r="X59" s="207" t="s">
        <v>57</v>
      </c>
      <c r="Y59" s="185" t="s">
        <v>57</v>
      </c>
      <c r="Z59" s="186"/>
      <c r="AA59" s="26" t="str">
        <f t="shared" si="9"/>
        <v/>
      </c>
      <c r="AB59" s="187"/>
      <c r="AC59" s="187"/>
      <c r="AD59" s="281"/>
      <c r="AE59" s="162" t="s">
        <v>57</v>
      </c>
      <c r="AF59" s="162"/>
      <c r="AG59" s="34"/>
      <c r="AH59" s="26" t="str">
        <f t="shared" si="10"/>
        <v/>
      </c>
      <c r="AI59" s="34"/>
      <c r="AJ59" s="34"/>
      <c r="AK59" s="119" t="str">
        <f t="shared" ref="AK59:AK77" si="17">IF(O59="","",O59-IF(AE59="yes",AH59,0)-IF(X59="yes",AA59,0))</f>
        <v/>
      </c>
      <c r="AL59" s="121">
        <f t="shared" ref="AL59:AL77" si="18">IF(Y59="Yes",AA59,0)</f>
        <v>0</v>
      </c>
      <c r="AM59" s="121">
        <f t="shared" ref="AM59:AM77" si="19">IF(J59="Yes - estimated using interpolation",O59*K59,0)</f>
        <v>0</v>
      </c>
      <c r="AN59" s="121"/>
      <c r="AO59" s="174"/>
      <c r="AP59" s="174"/>
      <c r="AQ59" s="174"/>
      <c r="AR59" s="174"/>
      <c r="AS59" s="174"/>
      <c r="AT59" s="174"/>
      <c r="AU59" s="174"/>
      <c r="AV59" s="174"/>
      <c r="AW59" s="174"/>
      <c r="AX59" s="174"/>
    </row>
    <row r="60" spans="1:50" s="131" customFormat="1" ht="30.75" customHeight="1">
      <c r="A60" s="121" t="str">
        <f t="shared" si="11"/>
        <v/>
      </c>
      <c r="B60" s="174"/>
      <c r="C60" s="280"/>
      <c r="D60" s="27"/>
      <c r="E60" s="27"/>
      <c r="F60" s="22"/>
      <c r="G60" s="35" t="str">
        <f t="shared" si="12"/>
        <v/>
      </c>
      <c r="H60" s="22"/>
      <c r="I60" s="22"/>
      <c r="J60" s="402" t="s">
        <v>57</v>
      </c>
      <c r="K60" s="137"/>
      <c r="L60" s="90"/>
      <c r="M60" s="23" t="str">
        <f t="shared" si="13"/>
        <v/>
      </c>
      <c r="N60" s="142" t="str">
        <f t="shared" si="14"/>
        <v/>
      </c>
      <c r="O60" s="95" t="str">
        <f t="shared" si="8"/>
        <v/>
      </c>
      <c r="P60" s="431" t="str">
        <f t="shared" si="15"/>
        <v/>
      </c>
      <c r="Q60" s="207" t="s">
        <v>57</v>
      </c>
      <c r="R60" s="184"/>
      <c r="S60" s="185"/>
      <c r="T60" s="26" t="str">
        <f t="shared" si="16"/>
        <v/>
      </c>
      <c r="U60" s="185"/>
      <c r="V60" s="185"/>
      <c r="W60" s="206"/>
      <c r="X60" s="207" t="s">
        <v>57</v>
      </c>
      <c r="Y60" s="185" t="s">
        <v>57</v>
      </c>
      <c r="Z60" s="186"/>
      <c r="AA60" s="26" t="str">
        <f t="shared" si="9"/>
        <v/>
      </c>
      <c r="AB60" s="187"/>
      <c r="AC60" s="187"/>
      <c r="AD60" s="281"/>
      <c r="AE60" s="162" t="s">
        <v>57</v>
      </c>
      <c r="AF60" s="162"/>
      <c r="AG60" s="34"/>
      <c r="AH60" s="26" t="str">
        <f t="shared" si="10"/>
        <v/>
      </c>
      <c r="AI60" s="34"/>
      <c r="AJ60" s="34"/>
      <c r="AK60" s="119" t="str">
        <f t="shared" si="17"/>
        <v/>
      </c>
      <c r="AL60" s="121">
        <f t="shared" si="18"/>
        <v>0</v>
      </c>
      <c r="AM60" s="121">
        <f t="shared" si="19"/>
        <v>0</v>
      </c>
      <c r="AN60" s="121"/>
      <c r="AO60" s="174"/>
      <c r="AP60" s="174"/>
      <c r="AQ60" s="174"/>
      <c r="AR60" s="174"/>
      <c r="AS60" s="174"/>
      <c r="AT60" s="174"/>
      <c r="AU60" s="174"/>
      <c r="AV60" s="174"/>
      <c r="AW60" s="174"/>
      <c r="AX60" s="174"/>
    </row>
    <row r="61" spans="1:50" s="131" customFormat="1" ht="30.75" customHeight="1">
      <c r="A61" s="121" t="str">
        <f t="shared" si="11"/>
        <v/>
      </c>
      <c r="B61" s="174"/>
      <c r="C61" s="280"/>
      <c r="D61" s="27"/>
      <c r="E61" s="27"/>
      <c r="F61" s="22"/>
      <c r="G61" s="35" t="str">
        <f t="shared" si="12"/>
        <v/>
      </c>
      <c r="H61" s="22"/>
      <c r="I61" s="22"/>
      <c r="J61" s="402" t="s">
        <v>57</v>
      </c>
      <c r="K61" s="137"/>
      <c r="L61" s="90"/>
      <c r="M61" s="23" t="str">
        <f t="shared" si="13"/>
        <v/>
      </c>
      <c r="N61" s="142" t="str">
        <f t="shared" si="14"/>
        <v/>
      </c>
      <c r="O61" s="95" t="str">
        <f t="shared" si="8"/>
        <v/>
      </c>
      <c r="P61" s="431" t="str">
        <f t="shared" si="15"/>
        <v/>
      </c>
      <c r="Q61" s="207" t="s">
        <v>57</v>
      </c>
      <c r="R61" s="184"/>
      <c r="S61" s="185"/>
      <c r="T61" s="26" t="str">
        <f t="shared" si="16"/>
        <v/>
      </c>
      <c r="U61" s="185"/>
      <c r="V61" s="185"/>
      <c r="W61" s="206"/>
      <c r="X61" s="207" t="s">
        <v>57</v>
      </c>
      <c r="Y61" s="185" t="s">
        <v>57</v>
      </c>
      <c r="Z61" s="186"/>
      <c r="AA61" s="26" t="str">
        <f t="shared" si="9"/>
        <v/>
      </c>
      <c r="AB61" s="187"/>
      <c r="AC61" s="187"/>
      <c r="AD61" s="281"/>
      <c r="AE61" s="162" t="s">
        <v>57</v>
      </c>
      <c r="AF61" s="162"/>
      <c r="AG61" s="34"/>
      <c r="AH61" s="26" t="str">
        <f t="shared" si="10"/>
        <v/>
      </c>
      <c r="AI61" s="34"/>
      <c r="AJ61" s="34"/>
      <c r="AK61" s="119" t="str">
        <f t="shared" si="17"/>
        <v/>
      </c>
      <c r="AL61" s="121">
        <f t="shared" si="18"/>
        <v>0</v>
      </c>
      <c r="AM61" s="121">
        <f t="shared" si="19"/>
        <v>0</v>
      </c>
      <c r="AN61" s="121"/>
      <c r="AO61" s="174"/>
      <c r="AP61" s="174"/>
      <c r="AQ61" s="174"/>
      <c r="AR61" s="174"/>
      <c r="AS61" s="174"/>
      <c r="AT61" s="174"/>
      <c r="AU61" s="174"/>
      <c r="AV61" s="174"/>
      <c r="AW61" s="174"/>
      <c r="AX61" s="174"/>
    </row>
    <row r="62" spans="1:50" s="131" customFormat="1" ht="30.75" customHeight="1">
      <c r="A62" s="121" t="str">
        <f t="shared" si="11"/>
        <v/>
      </c>
      <c r="B62" s="174"/>
      <c r="C62" s="280"/>
      <c r="D62" s="27"/>
      <c r="E62" s="27"/>
      <c r="F62" s="22"/>
      <c r="G62" s="35" t="str">
        <f t="shared" si="12"/>
        <v/>
      </c>
      <c r="H62" s="22"/>
      <c r="I62" s="22"/>
      <c r="J62" s="402" t="s">
        <v>57</v>
      </c>
      <c r="K62" s="137"/>
      <c r="L62" s="90"/>
      <c r="M62" s="23" t="str">
        <f t="shared" si="13"/>
        <v/>
      </c>
      <c r="N62" s="142" t="str">
        <f t="shared" si="14"/>
        <v/>
      </c>
      <c r="O62" s="95" t="str">
        <f t="shared" si="8"/>
        <v/>
      </c>
      <c r="P62" s="431" t="str">
        <f t="shared" si="15"/>
        <v/>
      </c>
      <c r="Q62" s="207" t="s">
        <v>57</v>
      </c>
      <c r="R62" s="184"/>
      <c r="S62" s="185"/>
      <c r="T62" s="26" t="str">
        <f t="shared" si="16"/>
        <v/>
      </c>
      <c r="U62" s="185"/>
      <c r="V62" s="185"/>
      <c r="W62" s="206"/>
      <c r="X62" s="207" t="s">
        <v>57</v>
      </c>
      <c r="Y62" s="185" t="s">
        <v>57</v>
      </c>
      <c r="Z62" s="186"/>
      <c r="AA62" s="26" t="str">
        <f t="shared" si="9"/>
        <v/>
      </c>
      <c r="AB62" s="187"/>
      <c r="AC62" s="187"/>
      <c r="AD62" s="281"/>
      <c r="AE62" s="162" t="s">
        <v>57</v>
      </c>
      <c r="AF62" s="162"/>
      <c r="AG62" s="34"/>
      <c r="AH62" s="26" t="str">
        <f t="shared" si="10"/>
        <v/>
      </c>
      <c r="AI62" s="34"/>
      <c r="AJ62" s="34"/>
      <c r="AK62" s="119" t="str">
        <f t="shared" si="17"/>
        <v/>
      </c>
      <c r="AL62" s="121">
        <f t="shared" si="18"/>
        <v>0</v>
      </c>
      <c r="AM62" s="121">
        <f t="shared" si="19"/>
        <v>0</v>
      </c>
      <c r="AN62" s="121"/>
      <c r="AO62" s="174"/>
      <c r="AP62" s="174"/>
      <c r="AQ62" s="174"/>
      <c r="AR62" s="174"/>
      <c r="AS62" s="174"/>
      <c r="AT62" s="174"/>
      <c r="AU62" s="174"/>
      <c r="AV62" s="174"/>
      <c r="AW62" s="174"/>
      <c r="AX62" s="174"/>
    </row>
    <row r="63" spans="1:50" s="131" customFormat="1" ht="30.75" customHeight="1">
      <c r="A63" s="121" t="str">
        <f t="shared" si="11"/>
        <v/>
      </c>
      <c r="B63" s="174"/>
      <c r="C63" s="280"/>
      <c r="D63" s="27"/>
      <c r="E63" s="27"/>
      <c r="F63" s="22"/>
      <c r="G63" s="35" t="str">
        <f t="shared" si="12"/>
        <v/>
      </c>
      <c r="H63" s="22"/>
      <c r="I63" s="22"/>
      <c r="J63" s="402" t="s">
        <v>57</v>
      </c>
      <c r="K63" s="137"/>
      <c r="L63" s="90"/>
      <c r="M63" s="23" t="str">
        <f t="shared" si="13"/>
        <v/>
      </c>
      <c r="N63" s="142" t="str">
        <f t="shared" si="14"/>
        <v/>
      </c>
      <c r="O63" s="95" t="str">
        <f t="shared" si="8"/>
        <v/>
      </c>
      <c r="P63" s="431" t="str">
        <f t="shared" si="15"/>
        <v/>
      </c>
      <c r="Q63" s="207" t="s">
        <v>57</v>
      </c>
      <c r="R63" s="184"/>
      <c r="S63" s="185"/>
      <c r="T63" s="26" t="str">
        <f t="shared" si="16"/>
        <v/>
      </c>
      <c r="U63" s="185"/>
      <c r="V63" s="185"/>
      <c r="W63" s="206"/>
      <c r="X63" s="207" t="s">
        <v>57</v>
      </c>
      <c r="Y63" s="185" t="s">
        <v>57</v>
      </c>
      <c r="Z63" s="186"/>
      <c r="AA63" s="26" t="str">
        <f t="shared" si="9"/>
        <v/>
      </c>
      <c r="AB63" s="187"/>
      <c r="AC63" s="187"/>
      <c r="AD63" s="291"/>
      <c r="AE63" s="162" t="s">
        <v>57</v>
      </c>
      <c r="AF63" s="162"/>
      <c r="AG63" s="34"/>
      <c r="AH63" s="26" t="str">
        <f t="shared" si="10"/>
        <v/>
      </c>
      <c r="AI63" s="34"/>
      <c r="AJ63" s="34"/>
      <c r="AK63" s="119" t="str">
        <f t="shared" si="17"/>
        <v/>
      </c>
      <c r="AL63" s="121">
        <f t="shared" si="18"/>
        <v>0</v>
      </c>
      <c r="AM63" s="121">
        <f t="shared" si="19"/>
        <v>0</v>
      </c>
      <c r="AN63" s="121"/>
      <c r="AO63" s="174"/>
      <c r="AP63" s="174"/>
      <c r="AQ63" s="174"/>
      <c r="AR63" s="174"/>
      <c r="AS63" s="174"/>
      <c r="AT63" s="174"/>
      <c r="AU63" s="174"/>
      <c r="AV63" s="174"/>
      <c r="AW63" s="174"/>
      <c r="AX63" s="174"/>
    </row>
    <row r="64" spans="1:50" s="131" customFormat="1" ht="30.75" customHeight="1">
      <c r="A64" s="121" t="str">
        <f t="shared" si="11"/>
        <v/>
      </c>
      <c r="B64" s="174"/>
      <c r="C64" s="280"/>
      <c r="D64" s="27"/>
      <c r="E64" s="27"/>
      <c r="F64" s="22"/>
      <c r="G64" s="35" t="str">
        <f t="shared" si="12"/>
        <v/>
      </c>
      <c r="H64" s="22"/>
      <c r="I64" s="22"/>
      <c r="J64" s="402" t="s">
        <v>57</v>
      </c>
      <c r="K64" s="137"/>
      <c r="L64" s="90"/>
      <c r="M64" s="23" t="str">
        <f t="shared" si="13"/>
        <v/>
      </c>
      <c r="N64" s="142" t="str">
        <f t="shared" si="14"/>
        <v/>
      </c>
      <c r="O64" s="95" t="str">
        <f t="shared" si="8"/>
        <v/>
      </c>
      <c r="P64" s="431" t="str">
        <f t="shared" si="15"/>
        <v/>
      </c>
      <c r="Q64" s="207" t="s">
        <v>57</v>
      </c>
      <c r="R64" s="184"/>
      <c r="S64" s="185"/>
      <c r="T64" s="26" t="str">
        <f t="shared" si="16"/>
        <v/>
      </c>
      <c r="U64" s="185"/>
      <c r="V64" s="185"/>
      <c r="W64" s="206"/>
      <c r="X64" s="207" t="s">
        <v>57</v>
      </c>
      <c r="Y64" s="185" t="s">
        <v>57</v>
      </c>
      <c r="Z64" s="186"/>
      <c r="AA64" s="26" t="str">
        <f t="shared" si="9"/>
        <v/>
      </c>
      <c r="AB64" s="187"/>
      <c r="AC64" s="187"/>
      <c r="AD64" s="281"/>
      <c r="AE64" s="162" t="s">
        <v>57</v>
      </c>
      <c r="AF64" s="162"/>
      <c r="AG64" s="34"/>
      <c r="AH64" s="26" t="str">
        <f t="shared" si="10"/>
        <v/>
      </c>
      <c r="AI64" s="34"/>
      <c r="AJ64" s="34"/>
      <c r="AK64" s="119" t="str">
        <f t="shared" si="17"/>
        <v/>
      </c>
      <c r="AL64" s="121">
        <f t="shared" si="18"/>
        <v>0</v>
      </c>
      <c r="AM64" s="121">
        <f t="shared" si="19"/>
        <v>0</v>
      </c>
      <c r="AN64" s="121"/>
      <c r="AO64" s="174"/>
      <c r="AP64" s="174"/>
      <c r="AQ64" s="174"/>
      <c r="AR64" s="174"/>
      <c r="AS64" s="174"/>
      <c r="AT64" s="174"/>
      <c r="AU64" s="174"/>
      <c r="AV64" s="174"/>
      <c r="AW64" s="174"/>
      <c r="AX64" s="174"/>
    </row>
    <row r="65" spans="1:50" s="131" customFormat="1" ht="30.75" customHeight="1">
      <c r="A65" s="121" t="str">
        <f t="shared" si="11"/>
        <v/>
      </c>
      <c r="B65" s="174"/>
      <c r="C65" s="280"/>
      <c r="D65" s="27"/>
      <c r="E65" s="27"/>
      <c r="F65" s="22"/>
      <c r="G65" s="35" t="str">
        <f t="shared" si="12"/>
        <v/>
      </c>
      <c r="H65" s="22"/>
      <c r="I65" s="22"/>
      <c r="J65" s="402" t="s">
        <v>57</v>
      </c>
      <c r="K65" s="137"/>
      <c r="L65" s="90"/>
      <c r="M65" s="23" t="str">
        <f t="shared" si="13"/>
        <v/>
      </c>
      <c r="N65" s="142" t="str">
        <f t="shared" si="14"/>
        <v/>
      </c>
      <c r="O65" s="95" t="str">
        <f t="shared" si="8"/>
        <v/>
      </c>
      <c r="P65" s="431" t="str">
        <f t="shared" si="15"/>
        <v/>
      </c>
      <c r="Q65" s="207" t="s">
        <v>57</v>
      </c>
      <c r="R65" s="184"/>
      <c r="S65" s="185"/>
      <c r="T65" s="26" t="str">
        <f t="shared" si="16"/>
        <v/>
      </c>
      <c r="U65" s="185"/>
      <c r="V65" s="185"/>
      <c r="W65" s="206"/>
      <c r="X65" s="207" t="s">
        <v>57</v>
      </c>
      <c r="Y65" s="185" t="s">
        <v>57</v>
      </c>
      <c r="Z65" s="186"/>
      <c r="AA65" s="26" t="str">
        <f t="shared" si="9"/>
        <v/>
      </c>
      <c r="AB65" s="187"/>
      <c r="AC65" s="187"/>
      <c r="AD65" s="281"/>
      <c r="AE65" s="162" t="s">
        <v>57</v>
      </c>
      <c r="AF65" s="162"/>
      <c r="AG65" s="34"/>
      <c r="AH65" s="26" t="str">
        <f t="shared" si="10"/>
        <v/>
      </c>
      <c r="AI65" s="34"/>
      <c r="AJ65" s="34"/>
      <c r="AK65" s="119" t="str">
        <f t="shared" si="17"/>
        <v/>
      </c>
      <c r="AL65" s="121">
        <f t="shared" si="18"/>
        <v>0</v>
      </c>
      <c r="AM65" s="121">
        <f t="shared" si="19"/>
        <v>0</v>
      </c>
      <c r="AN65" s="121"/>
      <c r="AO65" s="174"/>
      <c r="AP65" s="174"/>
      <c r="AQ65" s="174"/>
      <c r="AR65" s="174"/>
      <c r="AS65" s="174"/>
      <c r="AT65" s="174"/>
      <c r="AU65" s="174"/>
      <c r="AV65" s="174"/>
      <c r="AW65" s="174"/>
      <c r="AX65" s="174"/>
    </row>
    <row r="66" spans="1:50" s="131" customFormat="1" ht="30.75" customHeight="1">
      <c r="A66" s="121" t="str">
        <f t="shared" si="11"/>
        <v/>
      </c>
      <c r="B66" s="174"/>
      <c r="C66" s="280"/>
      <c r="D66" s="27"/>
      <c r="E66" s="27"/>
      <c r="F66" s="22"/>
      <c r="G66" s="35" t="str">
        <f t="shared" si="12"/>
        <v/>
      </c>
      <c r="H66" s="22"/>
      <c r="I66" s="22"/>
      <c r="J66" s="402" t="s">
        <v>57</v>
      </c>
      <c r="K66" s="136"/>
      <c r="L66" s="90"/>
      <c r="M66" s="23" t="str">
        <f t="shared" si="13"/>
        <v/>
      </c>
      <c r="N66" s="142" t="str">
        <f t="shared" si="14"/>
        <v/>
      </c>
      <c r="O66" s="95" t="str">
        <f t="shared" si="8"/>
        <v/>
      </c>
      <c r="P66" s="431" t="str">
        <f t="shared" si="15"/>
        <v/>
      </c>
      <c r="Q66" s="207" t="s">
        <v>57</v>
      </c>
      <c r="R66" s="184"/>
      <c r="S66" s="185"/>
      <c r="T66" s="26" t="str">
        <f t="shared" si="16"/>
        <v/>
      </c>
      <c r="U66" s="185"/>
      <c r="V66" s="185"/>
      <c r="W66" s="206"/>
      <c r="X66" s="207" t="s">
        <v>57</v>
      </c>
      <c r="Y66" s="185" t="s">
        <v>57</v>
      </c>
      <c r="Z66" s="186"/>
      <c r="AA66" s="26" t="str">
        <f t="shared" si="9"/>
        <v/>
      </c>
      <c r="AB66" s="187"/>
      <c r="AC66" s="187"/>
      <c r="AD66" s="281"/>
      <c r="AE66" s="162" t="s">
        <v>57</v>
      </c>
      <c r="AF66" s="162"/>
      <c r="AG66" s="34"/>
      <c r="AH66" s="26" t="str">
        <f t="shared" si="10"/>
        <v/>
      </c>
      <c r="AI66" s="34"/>
      <c r="AJ66" s="34"/>
      <c r="AK66" s="119" t="str">
        <f t="shared" si="17"/>
        <v/>
      </c>
      <c r="AL66" s="121">
        <f t="shared" si="18"/>
        <v>0</v>
      </c>
      <c r="AM66" s="121">
        <f t="shared" si="19"/>
        <v>0</v>
      </c>
      <c r="AN66" s="121"/>
      <c r="AO66" s="174"/>
      <c r="AP66" s="174"/>
      <c r="AQ66" s="174"/>
      <c r="AR66" s="174"/>
      <c r="AS66" s="174"/>
      <c r="AT66" s="174"/>
      <c r="AU66" s="174"/>
      <c r="AV66" s="174"/>
      <c r="AW66" s="174"/>
      <c r="AX66" s="174"/>
    </row>
    <row r="67" spans="1:50" s="131" customFormat="1" ht="30.75" customHeight="1">
      <c r="A67" s="121" t="str">
        <f t="shared" si="11"/>
        <v/>
      </c>
      <c r="B67" s="174"/>
      <c r="C67" s="280"/>
      <c r="D67" s="27"/>
      <c r="E67" s="27"/>
      <c r="F67" s="22"/>
      <c r="G67" s="35" t="str">
        <f t="shared" si="12"/>
        <v/>
      </c>
      <c r="H67" s="22"/>
      <c r="I67" s="22"/>
      <c r="J67" s="402" t="s">
        <v>57</v>
      </c>
      <c r="K67" s="137"/>
      <c r="L67" s="90"/>
      <c r="M67" s="23" t="str">
        <f t="shared" si="13"/>
        <v/>
      </c>
      <c r="N67" s="142" t="str">
        <f t="shared" si="14"/>
        <v/>
      </c>
      <c r="O67" s="95" t="str">
        <f t="shared" si="8"/>
        <v/>
      </c>
      <c r="P67" s="431" t="str">
        <f t="shared" si="15"/>
        <v/>
      </c>
      <c r="Q67" s="207" t="s">
        <v>57</v>
      </c>
      <c r="R67" s="184"/>
      <c r="S67" s="185"/>
      <c r="T67" s="26" t="str">
        <f t="shared" si="16"/>
        <v/>
      </c>
      <c r="U67" s="185"/>
      <c r="V67" s="185"/>
      <c r="W67" s="206"/>
      <c r="X67" s="207" t="s">
        <v>57</v>
      </c>
      <c r="Y67" s="185" t="s">
        <v>57</v>
      </c>
      <c r="Z67" s="186"/>
      <c r="AA67" s="26" t="str">
        <f t="shared" si="9"/>
        <v/>
      </c>
      <c r="AB67" s="187"/>
      <c r="AC67" s="187"/>
      <c r="AD67" s="281"/>
      <c r="AE67" s="162" t="s">
        <v>57</v>
      </c>
      <c r="AF67" s="162"/>
      <c r="AG67" s="34"/>
      <c r="AH67" s="26" t="str">
        <f t="shared" si="10"/>
        <v/>
      </c>
      <c r="AI67" s="34"/>
      <c r="AJ67" s="34"/>
      <c r="AK67" s="119" t="str">
        <f t="shared" si="17"/>
        <v/>
      </c>
      <c r="AL67" s="121">
        <f t="shared" si="18"/>
        <v>0</v>
      </c>
      <c r="AM67" s="121">
        <f t="shared" si="19"/>
        <v>0</v>
      </c>
      <c r="AN67" s="121"/>
      <c r="AO67" s="174"/>
      <c r="AP67" s="174"/>
      <c r="AQ67" s="174"/>
      <c r="AR67" s="174"/>
      <c r="AS67" s="174"/>
      <c r="AT67" s="174"/>
      <c r="AU67" s="174"/>
      <c r="AV67" s="174"/>
      <c r="AW67" s="174"/>
      <c r="AX67" s="174"/>
    </row>
    <row r="68" spans="1:50" s="131" customFormat="1" ht="30.75" customHeight="1">
      <c r="A68" s="121" t="str">
        <f t="shared" si="11"/>
        <v/>
      </c>
      <c r="B68" s="174"/>
      <c r="C68" s="280"/>
      <c r="D68" s="27"/>
      <c r="E68" s="27"/>
      <c r="F68" s="22"/>
      <c r="G68" s="35" t="str">
        <f t="shared" si="12"/>
        <v/>
      </c>
      <c r="H68" s="22"/>
      <c r="I68" s="22"/>
      <c r="J68" s="402" t="s">
        <v>57</v>
      </c>
      <c r="K68" s="137"/>
      <c r="L68" s="90"/>
      <c r="M68" s="23" t="str">
        <f t="shared" si="13"/>
        <v/>
      </c>
      <c r="N68" s="142" t="str">
        <f t="shared" si="14"/>
        <v/>
      </c>
      <c r="O68" s="95" t="str">
        <f t="shared" si="8"/>
        <v/>
      </c>
      <c r="P68" s="431" t="str">
        <f t="shared" si="15"/>
        <v/>
      </c>
      <c r="Q68" s="207" t="s">
        <v>57</v>
      </c>
      <c r="R68" s="184"/>
      <c r="S68" s="185"/>
      <c r="T68" s="26" t="str">
        <f t="shared" si="16"/>
        <v/>
      </c>
      <c r="U68" s="185"/>
      <c r="V68" s="185"/>
      <c r="W68" s="206"/>
      <c r="X68" s="207" t="s">
        <v>57</v>
      </c>
      <c r="Y68" s="185" t="s">
        <v>57</v>
      </c>
      <c r="Z68" s="186"/>
      <c r="AA68" s="26" t="str">
        <f t="shared" si="9"/>
        <v/>
      </c>
      <c r="AB68" s="187"/>
      <c r="AC68" s="187"/>
      <c r="AD68" s="281"/>
      <c r="AE68" s="162" t="s">
        <v>57</v>
      </c>
      <c r="AF68" s="162"/>
      <c r="AG68" s="34"/>
      <c r="AH68" s="26" t="str">
        <f t="shared" si="10"/>
        <v/>
      </c>
      <c r="AI68" s="34"/>
      <c r="AJ68" s="34"/>
      <c r="AK68" s="119" t="str">
        <f t="shared" si="17"/>
        <v/>
      </c>
      <c r="AL68" s="121">
        <f t="shared" si="18"/>
        <v>0</v>
      </c>
      <c r="AM68" s="121">
        <f t="shared" si="19"/>
        <v>0</v>
      </c>
      <c r="AN68" s="121"/>
      <c r="AO68" s="174"/>
      <c r="AP68" s="174"/>
      <c r="AQ68" s="174"/>
      <c r="AR68" s="174"/>
      <c r="AS68" s="174"/>
      <c r="AT68" s="174"/>
      <c r="AU68" s="174"/>
      <c r="AV68" s="174"/>
      <c r="AW68" s="174"/>
      <c r="AX68" s="174"/>
    </row>
    <row r="69" spans="1:50" s="131" customFormat="1" ht="30.75" customHeight="1">
      <c r="A69" s="121" t="str">
        <f t="shared" si="11"/>
        <v/>
      </c>
      <c r="B69" s="174"/>
      <c r="C69" s="280"/>
      <c r="D69" s="27"/>
      <c r="E69" s="27"/>
      <c r="F69" s="22"/>
      <c r="G69" s="35" t="str">
        <f t="shared" si="12"/>
        <v/>
      </c>
      <c r="H69" s="22"/>
      <c r="I69" s="22"/>
      <c r="J69" s="402" t="s">
        <v>57</v>
      </c>
      <c r="K69" s="137"/>
      <c r="L69" s="90"/>
      <c r="M69" s="23" t="str">
        <f t="shared" si="13"/>
        <v/>
      </c>
      <c r="N69" s="142" t="str">
        <f t="shared" si="14"/>
        <v/>
      </c>
      <c r="O69" s="95" t="str">
        <f t="shared" si="8"/>
        <v/>
      </c>
      <c r="P69" s="431" t="str">
        <f t="shared" si="15"/>
        <v/>
      </c>
      <c r="Q69" s="207" t="s">
        <v>57</v>
      </c>
      <c r="R69" s="184"/>
      <c r="S69" s="185"/>
      <c r="T69" s="26" t="str">
        <f t="shared" si="16"/>
        <v/>
      </c>
      <c r="U69" s="185"/>
      <c r="V69" s="185"/>
      <c r="W69" s="206"/>
      <c r="X69" s="207" t="s">
        <v>57</v>
      </c>
      <c r="Y69" s="185" t="s">
        <v>57</v>
      </c>
      <c r="Z69" s="186"/>
      <c r="AA69" s="26" t="str">
        <f t="shared" si="9"/>
        <v/>
      </c>
      <c r="AB69" s="187"/>
      <c r="AC69" s="187"/>
      <c r="AD69" s="281"/>
      <c r="AE69" s="162" t="s">
        <v>57</v>
      </c>
      <c r="AF69" s="162"/>
      <c r="AG69" s="34"/>
      <c r="AH69" s="26" t="str">
        <f t="shared" si="10"/>
        <v/>
      </c>
      <c r="AI69" s="34"/>
      <c r="AJ69" s="34"/>
      <c r="AK69" s="119" t="str">
        <f t="shared" si="17"/>
        <v/>
      </c>
      <c r="AL69" s="121">
        <f t="shared" si="18"/>
        <v>0</v>
      </c>
      <c r="AM69" s="121">
        <f t="shared" si="19"/>
        <v>0</v>
      </c>
      <c r="AN69" s="121"/>
      <c r="AO69" s="174"/>
      <c r="AP69" s="174"/>
      <c r="AQ69" s="174"/>
      <c r="AR69" s="174"/>
      <c r="AS69" s="174"/>
      <c r="AT69" s="174"/>
      <c r="AU69" s="174"/>
      <c r="AV69" s="174"/>
      <c r="AW69" s="174"/>
      <c r="AX69" s="174"/>
    </row>
    <row r="70" spans="1:50" s="131" customFormat="1" ht="30.75" customHeight="1">
      <c r="A70" s="121" t="str">
        <f t="shared" si="11"/>
        <v/>
      </c>
      <c r="B70" s="174"/>
      <c r="C70" s="280"/>
      <c r="D70" s="27"/>
      <c r="E70" s="27"/>
      <c r="F70" s="22"/>
      <c r="G70" s="35" t="str">
        <f t="shared" si="12"/>
        <v/>
      </c>
      <c r="H70" s="22"/>
      <c r="I70" s="22"/>
      <c r="J70" s="402" t="s">
        <v>57</v>
      </c>
      <c r="K70" s="137"/>
      <c r="L70" s="90"/>
      <c r="M70" s="23" t="str">
        <f t="shared" si="13"/>
        <v/>
      </c>
      <c r="N70" s="142" t="str">
        <f t="shared" si="14"/>
        <v/>
      </c>
      <c r="O70" s="95" t="str">
        <f t="shared" si="8"/>
        <v/>
      </c>
      <c r="P70" s="431" t="str">
        <f t="shared" si="15"/>
        <v/>
      </c>
      <c r="Q70" s="207" t="s">
        <v>57</v>
      </c>
      <c r="R70" s="184"/>
      <c r="S70" s="185"/>
      <c r="T70" s="26" t="str">
        <f t="shared" si="16"/>
        <v/>
      </c>
      <c r="U70" s="185"/>
      <c r="V70" s="185"/>
      <c r="W70" s="206"/>
      <c r="X70" s="207" t="s">
        <v>57</v>
      </c>
      <c r="Y70" s="185" t="s">
        <v>57</v>
      </c>
      <c r="Z70" s="186"/>
      <c r="AA70" s="26" t="str">
        <f t="shared" si="9"/>
        <v/>
      </c>
      <c r="AB70" s="187"/>
      <c r="AC70" s="187"/>
      <c r="AD70" s="281"/>
      <c r="AE70" s="162" t="s">
        <v>57</v>
      </c>
      <c r="AF70" s="162"/>
      <c r="AG70" s="34"/>
      <c r="AH70" s="26" t="str">
        <f t="shared" si="10"/>
        <v/>
      </c>
      <c r="AI70" s="34"/>
      <c r="AJ70" s="34"/>
      <c r="AK70" s="119" t="str">
        <f t="shared" si="17"/>
        <v/>
      </c>
      <c r="AL70" s="121">
        <f t="shared" si="18"/>
        <v>0</v>
      </c>
      <c r="AM70" s="121">
        <f t="shared" si="19"/>
        <v>0</v>
      </c>
      <c r="AN70" s="121"/>
      <c r="AO70" s="174"/>
      <c r="AP70" s="174"/>
      <c r="AQ70" s="174"/>
      <c r="AR70" s="174"/>
      <c r="AS70" s="174"/>
      <c r="AT70" s="174"/>
      <c r="AU70" s="174"/>
      <c r="AV70" s="174"/>
      <c r="AW70" s="174"/>
      <c r="AX70" s="174"/>
    </row>
    <row r="71" spans="1:50" s="131" customFormat="1" ht="30.75" customHeight="1">
      <c r="A71" s="121" t="str">
        <f t="shared" si="11"/>
        <v/>
      </c>
      <c r="B71" s="174"/>
      <c r="C71" s="280"/>
      <c r="D71" s="27"/>
      <c r="E71" s="27"/>
      <c r="F71" s="22"/>
      <c r="G71" s="35" t="str">
        <f t="shared" si="12"/>
        <v/>
      </c>
      <c r="H71" s="22"/>
      <c r="I71" s="22"/>
      <c r="J71" s="402" t="s">
        <v>57</v>
      </c>
      <c r="K71" s="137"/>
      <c r="L71" s="90"/>
      <c r="M71" s="23" t="str">
        <f t="shared" si="13"/>
        <v/>
      </c>
      <c r="N71" s="142" t="str">
        <f t="shared" si="14"/>
        <v/>
      </c>
      <c r="O71" s="95" t="str">
        <f t="shared" si="8"/>
        <v/>
      </c>
      <c r="P71" s="431" t="str">
        <f t="shared" si="15"/>
        <v/>
      </c>
      <c r="Q71" s="207" t="s">
        <v>57</v>
      </c>
      <c r="R71" s="184"/>
      <c r="S71" s="185"/>
      <c r="T71" s="26" t="str">
        <f t="shared" si="16"/>
        <v/>
      </c>
      <c r="U71" s="185"/>
      <c r="V71" s="185"/>
      <c r="W71" s="206"/>
      <c r="X71" s="207" t="s">
        <v>57</v>
      </c>
      <c r="Y71" s="185" t="s">
        <v>57</v>
      </c>
      <c r="Z71" s="186"/>
      <c r="AA71" s="26" t="str">
        <f t="shared" si="9"/>
        <v/>
      </c>
      <c r="AB71" s="187"/>
      <c r="AC71" s="187"/>
      <c r="AD71" s="281"/>
      <c r="AE71" s="162" t="s">
        <v>57</v>
      </c>
      <c r="AF71" s="162"/>
      <c r="AG71" s="34"/>
      <c r="AH71" s="26" t="str">
        <f t="shared" si="10"/>
        <v/>
      </c>
      <c r="AI71" s="34"/>
      <c r="AJ71" s="34"/>
      <c r="AK71" s="119" t="str">
        <f t="shared" si="17"/>
        <v/>
      </c>
      <c r="AL71" s="121">
        <f t="shared" si="18"/>
        <v>0</v>
      </c>
      <c r="AM71" s="121">
        <f t="shared" si="19"/>
        <v>0</v>
      </c>
      <c r="AN71" s="121"/>
      <c r="AO71" s="174"/>
      <c r="AP71" s="174"/>
      <c r="AQ71" s="174"/>
      <c r="AR71" s="174"/>
      <c r="AS71" s="174"/>
      <c r="AT71" s="174"/>
      <c r="AU71" s="174"/>
      <c r="AV71" s="174"/>
      <c r="AW71" s="174"/>
      <c r="AX71" s="174"/>
    </row>
    <row r="72" spans="1:50" s="131" customFormat="1" ht="30.75" customHeight="1">
      <c r="A72" s="121" t="str">
        <f t="shared" si="11"/>
        <v/>
      </c>
      <c r="B72" s="174"/>
      <c r="C72" s="280"/>
      <c r="D72" s="27"/>
      <c r="E72" s="27"/>
      <c r="F72" s="22"/>
      <c r="G72" s="35" t="str">
        <f t="shared" si="12"/>
        <v/>
      </c>
      <c r="H72" s="22"/>
      <c r="I72" s="22"/>
      <c r="J72" s="402" t="s">
        <v>57</v>
      </c>
      <c r="K72" s="137"/>
      <c r="L72" s="90"/>
      <c r="M72" s="23" t="str">
        <f t="shared" si="13"/>
        <v/>
      </c>
      <c r="N72" s="142" t="str">
        <f t="shared" si="14"/>
        <v/>
      </c>
      <c r="O72" s="95" t="str">
        <f t="shared" si="8"/>
        <v/>
      </c>
      <c r="P72" s="431" t="str">
        <f t="shared" si="15"/>
        <v/>
      </c>
      <c r="Q72" s="207" t="s">
        <v>57</v>
      </c>
      <c r="R72" s="184"/>
      <c r="S72" s="185"/>
      <c r="T72" s="26" t="str">
        <f t="shared" si="16"/>
        <v/>
      </c>
      <c r="U72" s="185"/>
      <c r="V72" s="185"/>
      <c r="W72" s="206"/>
      <c r="X72" s="207" t="s">
        <v>57</v>
      </c>
      <c r="Y72" s="185" t="s">
        <v>57</v>
      </c>
      <c r="Z72" s="186"/>
      <c r="AA72" s="26" t="str">
        <f t="shared" si="9"/>
        <v/>
      </c>
      <c r="AB72" s="187"/>
      <c r="AC72" s="187"/>
      <c r="AD72" s="281"/>
      <c r="AE72" s="162" t="s">
        <v>57</v>
      </c>
      <c r="AF72" s="162"/>
      <c r="AG72" s="34"/>
      <c r="AH72" s="26" t="str">
        <f t="shared" si="10"/>
        <v/>
      </c>
      <c r="AI72" s="34"/>
      <c r="AJ72" s="34"/>
      <c r="AK72" s="119" t="str">
        <f t="shared" si="17"/>
        <v/>
      </c>
      <c r="AL72" s="121">
        <f t="shared" si="18"/>
        <v>0</v>
      </c>
      <c r="AM72" s="121">
        <f t="shared" si="19"/>
        <v>0</v>
      </c>
      <c r="AN72" s="121"/>
      <c r="AO72" s="174"/>
      <c r="AP72" s="174"/>
      <c r="AQ72" s="174"/>
      <c r="AR72" s="174"/>
      <c r="AS72" s="174"/>
      <c r="AT72" s="174"/>
      <c r="AU72" s="174"/>
      <c r="AV72" s="174"/>
      <c r="AW72" s="174"/>
      <c r="AX72" s="174"/>
    </row>
    <row r="73" spans="1:50" s="131" customFormat="1" ht="30.75" customHeight="1">
      <c r="A73" s="121" t="str">
        <f t="shared" si="11"/>
        <v/>
      </c>
      <c r="B73" s="174"/>
      <c r="C73" s="280"/>
      <c r="D73" s="27"/>
      <c r="E73" s="27"/>
      <c r="F73" s="22"/>
      <c r="G73" s="35" t="str">
        <f t="shared" si="12"/>
        <v/>
      </c>
      <c r="H73" s="22"/>
      <c r="I73" s="22"/>
      <c r="J73" s="402" t="s">
        <v>57</v>
      </c>
      <c r="K73" s="137"/>
      <c r="L73" s="90"/>
      <c r="M73" s="23" t="str">
        <f t="shared" si="13"/>
        <v/>
      </c>
      <c r="N73" s="142" t="str">
        <f t="shared" si="14"/>
        <v/>
      </c>
      <c r="O73" s="95" t="str">
        <f t="shared" si="8"/>
        <v/>
      </c>
      <c r="P73" s="431" t="str">
        <f t="shared" si="15"/>
        <v/>
      </c>
      <c r="Q73" s="207" t="s">
        <v>57</v>
      </c>
      <c r="R73" s="184"/>
      <c r="S73" s="185"/>
      <c r="T73" s="26" t="str">
        <f t="shared" si="16"/>
        <v/>
      </c>
      <c r="U73" s="185"/>
      <c r="V73" s="185"/>
      <c r="W73" s="206"/>
      <c r="X73" s="207" t="s">
        <v>57</v>
      </c>
      <c r="Y73" s="185" t="s">
        <v>57</v>
      </c>
      <c r="Z73" s="186"/>
      <c r="AA73" s="26" t="str">
        <f t="shared" si="9"/>
        <v/>
      </c>
      <c r="AB73" s="187"/>
      <c r="AC73" s="187"/>
      <c r="AD73" s="281"/>
      <c r="AE73" s="162" t="s">
        <v>57</v>
      </c>
      <c r="AF73" s="162"/>
      <c r="AG73" s="34"/>
      <c r="AH73" s="26" t="str">
        <f t="shared" si="10"/>
        <v/>
      </c>
      <c r="AI73" s="34"/>
      <c r="AJ73" s="34"/>
      <c r="AK73" s="119" t="str">
        <f t="shared" si="17"/>
        <v/>
      </c>
      <c r="AL73" s="121">
        <f t="shared" si="18"/>
        <v>0</v>
      </c>
      <c r="AM73" s="121">
        <f t="shared" si="19"/>
        <v>0</v>
      </c>
      <c r="AN73" s="121"/>
      <c r="AO73" s="174"/>
      <c r="AP73" s="174"/>
      <c r="AQ73" s="174"/>
      <c r="AR73" s="174"/>
      <c r="AS73" s="174"/>
      <c r="AT73" s="174"/>
      <c r="AU73" s="174"/>
      <c r="AV73" s="174"/>
      <c r="AW73" s="174"/>
      <c r="AX73" s="174"/>
    </row>
    <row r="74" spans="1:50" s="131" customFormat="1" ht="30.75" customHeight="1">
      <c r="A74" s="121" t="str">
        <f t="shared" si="11"/>
        <v/>
      </c>
      <c r="B74" s="174"/>
      <c r="C74" s="280"/>
      <c r="D74" s="27"/>
      <c r="E74" s="27"/>
      <c r="F74" s="22"/>
      <c r="G74" s="35" t="str">
        <f t="shared" si="12"/>
        <v/>
      </c>
      <c r="H74" s="22"/>
      <c r="I74" s="22"/>
      <c r="J74" s="402" t="s">
        <v>57</v>
      </c>
      <c r="K74" s="137"/>
      <c r="L74" s="90"/>
      <c r="M74" s="23" t="str">
        <f t="shared" si="13"/>
        <v/>
      </c>
      <c r="N74" s="142" t="str">
        <f t="shared" si="14"/>
        <v/>
      </c>
      <c r="O74" s="95" t="str">
        <f t="shared" si="8"/>
        <v/>
      </c>
      <c r="P74" s="431" t="str">
        <f t="shared" si="15"/>
        <v/>
      </c>
      <c r="Q74" s="207" t="s">
        <v>57</v>
      </c>
      <c r="R74" s="184"/>
      <c r="S74" s="185"/>
      <c r="T74" s="26" t="str">
        <f t="shared" si="16"/>
        <v/>
      </c>
      <c r="U74" s="185"/>
      <c r="V74" s="185"/>
      <c r="W74" s="206"/>
      <c r="X74" s="207" t="s">
        <v>57</v>
      </c>
      <c r="Y74" s="185" t="s">
        <v>57</v>
      </c>
      <c r="Z74" s="186"/>
      <c r="AA74" s="26" t="str">
        <f t="shared" si="9"/>
        <v/>
      </c>
      <c r="AB74" s="187"/>
      <c r="AC74" s="187"/>
      <c r="AD74" s="281"/>
      <c r="AE74" s="162" t="s">
        <v>57</v>
      </c>
      <c r="AF74" s="162"/>
      <c r="AG74" s="34"/>
      <c r="AH74" s="26" t="str">
        <f t="shared" si="10"/>
        <v/>
      </c>
      <c r="AI74" s="34"/>
      <c r="AJ74" s="34"/>
      <c r="AK74" s="119" t="str">
        <f t="shared" si="17"/>
        <v/>
      </c>
      <c r="AL74" s="121">
        <f t="shared" si="18"/>
        <v>0</v>
      </c>
      <c r="AM74" s="121">
        <f t="shared" si="19"/>
        <v>0</v>
      </c>
      <c r="AN74" s="121"/>
      <c r="AO74" s="174"/>
      <c r="AP74" s="174"/>
      <c r="AQ74" s="174"/>
      <c r="AR74" s="174"/>
      <c r="AS74" s="174"/>
      <c r="AT74" s="174"/>
      <c r="AU74" s="174"/>
      <c r="AV74" s="174"/>
      <c r="AW74" s="174"/>
      <c r="AX74" s="174"/>
    </row>
    <row r="75" spans="1:50" s="131" customFormat="1" ht="30.75" customHeight="1">
      <c r="A75" s="121" t="str">
        <f t="shared" si="11"/>
        <v/>
      </c>
      <c r="B75" s="174"/>
      <c r="C75" s="280"/>
      <c r="D75" s="27"/>
      <c r="E75" s="27"/>
      <c r="F75" s="22"/>
      <c r="G75" s="35" t="str">
        <f t="shared" si="12"/>
        <v/>
      </c>
      <c r="H75" s="22"/>
      <c r="I75" s="22"/>
      <c r="J75" s="402" t="s">
        <v>57</v>
      </c>
      <c r="K75" s="137"/>
      <c r="L75" s="90"/>
      <c r="M75" s="23" t="str">
        <f t="shared" si="13"/>
        <v/>
      </c>
      <c r="N75" s="142" t="str">
        <f t="shared" si="14"/>
        <v/>
      </c>
      <c r="O75" s="95" t="str">
        <f t="shared" si="8"/>
        <v/>
      </c>
      <c r="P75" s="431" t="str">
        <f t="shared" si="15"/>
        <v/>
      </c>
      <c r="Q75" s="207" t="s">
        <v>57</v>
      </c>
      <c r="R75" s="184"/>
      <c r="S75" s="185"/>
      <c r="T75" s="26" t="str">
        <f t="shared" si="16"/>
        <v/>
      </c>
      <c r="U75" s="185"/>
      <c r="V75" s="185"/>
      <c r="W75" s="206"/>
      <c r="X75" s="207" t="s">
        <v>57</v>
      </c>
      <c r="Y75" s="185" t="s">
        <v>57</v>
      </c>
      <c r="Z75" s="186"/>
      <c r="AA75" s="26" t="str">
        <f t="shared" si="9"/>
        <v/>
      </c>
      <c r="AB75" s="187"/>
      <c r="AC75" s="187"/>
      <c r="AD75" s="281"/>
      <c r="AE75" s="162" t="s">
        <v>57</v>
      </c>
      <c r="AF75" s="162"/>
      <c r="AG75" s="34"/>
      <c r="AH75" s="26" t="str">
        <f t="shared" si="10"/>
        <v/>
      </c>
      <c r="AI75" s="34"/>
      <c r="AJ75" s="34"/>
      <c r="AK75" s="119" t="str">
        <f t="shared" si="17"/>
        <v/>
      </c>
      <c r="AL75" s="121">
        <f t="shared" si="18"/>
        <v>0</v>
      </c>
      <c r="AM75" s="121">
        <f t="shared" si="19"/>
        <v>0</v>
      </c>
      <c r="AN75" s="121"/>
      <c r="AO75" s="174"/>
      <c r="AP75" s="174"/>
      <c r="AQ75" s="174"/>
      <c r="AR75" s="174"/>
      <c r="AS75" s="174"/>
      <c r="AT75" s="174"/>
      <c r="AU75" s="174"/>
      <c r="AV75" s="174"/>
      <c r="AW75" s="174"/>
      <c r="AX75" s="174"/>
    </row>
    <row r="76" spans="1:50" s="131" customFormat="1" ht="30.75" customHeight="1">
      <c r="A76" s="121" t="str">
        <f t="shared" si="11"/>
        <v/>
      </c>
      <c r="B76" s="174"/>
      <c r="C76" s="280"/>
      <c r="D76" s="27"/>
      <c r="E76" s="27"/>
      <c r="F76" s="22"/>
      <c r="G76" s="35" t="str">
        <f t="shared" si="12"/>
        <v/>
      </c>
      <c r="H76" s="22"/>
      <c r="I76" s="22"/>
      <c r="J76" s="402" t="s">
        <v>57</v>
      </c>
      <c r="K76" s="137"/>
      <c r="L76" s="90"/>
      <c r="M76" s="23" t="str">
        <f t="shared" si="13"/>
        <v/>
      </c>
      <c r="N76" s="142" t="str">
        <f t="shared" si="14"/>
        <v/>
      </c>
      <c r="O76" s="95" t="str">
        <f t="shared" si="8"/>
        <v/>
      </c>
      <c r="P76" s="431" t="str">
        <f t="shared" si="15"/>
        <v/>
      </c>
      <c r="Q76" s="207" t="s">
        <v>57</v>
      </c>
      <c r="R76" s="184"/>
      <c r="S76" s="185"/>
      <c r="T76" s="26" t="str">
        <f t="shared" si="16"/>
        <v/>
      </c>
      <c r="U76" s="185"/>
      <c r="V76" s="185"/>
      <c r="W76" s="206"/>
      <c r="X76" s="207" t="s">
        <v>57</v>
      </c>
      <c r="Y76" s="185" t="s">
        <v>57</v>
      </c>
      <c r="Z76" s="186"/>
      <c r="AA76" s="26" t="str">
        <f t="shared" si="9"/>
        <v/>
      </c>
      <c r="AB76" s="187"/>
      <c r="AC76" s="187"/>
      <c r="AD76" s="281"/>
      <c r="AE76" s="162" t="s">
        <v>57</v>
      </c>
      <c r="AF76" s="162"/>
      <c r="AG76" s="34"/>
      <c r="AH76" s="26" t="str">
        <f t="shared" si="10"/>
        <v/>
      </c>
      <c r="AI76" s="34"/>
      <c r="AJ76" s="34"/>
      <c r="AK76" s="119" t="str">
        <f t="shared" si="17"/>
        <v/>
      </c>
      <c r="AL76" s="121">
        <f t="shared" si="18"/>
        <v>0</v>
      </c>
      <c r="AM76" s="121">
        <f t="shared" si="19"/>
        <v>0</v>
      </c>
      <c r="AN76" s="121"/>
      <c r="AO76" s="174"/>
      <c r="AP76" s="174"/>
      <c r="AQ76" s="174"/>
      <c r="AR76" s="174"/>
      <c r="AS76" s="174"/>
      <c r="AT76" s="174"/>
      <c r="AU76" s="174"/>
      <c r="AV76" s="174"/>
      <c r="AW76" s="174"/>
      <c r="AX76" s="174"/>
    </row>
    <row r="77" spans="1:50" s="131" customFormat="1" ht="30.75" customHeight="1">
      <c r="A77" s="121" t="str">
        <f t="shared" si="11"/>
        <v/>
      </c>
      <c r="B77" s="174"/>
      <c r="C77" s="280"/>
      <c r="D77" s="27"/>
      <c r="E77" s="27"/>
      <c r="F77" s="22"/>
      <c r="G77" s="35" t="str">
        <f t="shared" ref="G77" si="20">IF(F77="","",DATE(YEAR(F77)+1,MONTH(F77),DAY(F77)-1))</f>
        <v/>
      </c>
      <c r="H77" s="22"/>
      <c r="I77" s="22"/>
      <c r="J77" s="402" t="s">
        <v>57</v>
      </c>
      <c r="K77" s="137"/>
      <c r="L77" s="90"/>
      <c r="M77" s="23" t="str">
        <f t="shared" ref="M77" si="21">IF(H77="","",IF(I77-H77+1&lt;0,"Billing Dates are mixed up",I77-H77+1))</f>
        <v/>
      </c>
      <c r="N77" s="142" t="str">
        <f t="shared" ref="N77" si="22">IF(OR(F77="",G77=""),"",IF(MIN(I77,G77)-MAX(H77,F77)+1&lt;=0,0,MIN(MIN(I77,G77)-MAX(H77,F77)+1,G77-F77+1)))</f>
        <v/>
      </c>
      <c r="O77" s="95" t="str">
        <f t="shared" ref="O77" si="23">IF(L77="","",L77/M77*N77)</f>
        <v/>
      </c>
      <c r="P77" s="431" t="str">
        <f t="shared" si="15"/>
        <v/>
      </c>
      <c r="Q77" s="207" t="s">
        <v>57</v>
      </c>
      <c r="R77" s="184"/>
      <c r="S77" s="185"/>
      <c r="T77" s="26" t="str">
        <f t="shared" si="16"/>
        <v/>
      </c>
      <c r="U77" s="185"/>
      <c r="V77" s="185"/>
      <c r="W77" s="206"/>
      <c r="X77" s="207" t="s">
        <v>57</v>
      </c>
      <c r="Y77" s="185" t="s">
        <v>57</v>
      </c>
      <c r="Z77" s="186"/>
      <c r="AA77" s="26" t="str">
        <f t="shared" si="9"/>
        <v/>
      </c>
      <c r="AB77" s="187"/>
      <c r="AC77" s="187"/>
      <c r="AD77" s="281"/>
      <c r="AE77" s="162" t="s">
        <v>57</v>
      </c>
      <c r="AF77" s="162"/>
      <c r="AG77" s="34"/>
      <c r="AH77" s="26" t="str">
        <f t="shared" si="10"/>
        <v/>
      </c>
      <c r="AI77" s="34"/>
      <c r="AJ77" s="34"/>
      <c r="AK77" s="119" t="str">
        <f t="shared" si="17"/>
        <v/>
      </c>
      <c r="AL77" s="121">
        <f t="shared" si="18"/>
        <v>0</v>
      </c>
      <c r="AM77" s="121">
        <f t="shared" si="19"/>
        <v>0</v>
      </c>
      <c r="AN77" s="121"/>
      <c r="AO77" s="174"/>
      <c r="AP77" s="174"/>
      <c r="AQ77" s="174"/>
      <c r="AR77" s="174"/>
      <c r="AS77" s="174"/>
      <c r="AT77" s="174"/>
      <c r="AU77" s="174"/>
      <c r="AV77" s="174"/>
      <c r="AW77" s="174"/>
      <c r="AX77" s="174"/>
    </row>
    <row r="78" spans="1:50" s="131" customFormat="1" ht="30.75" customHeight="1">
      <c r="A78" s="191"/>
      <c r="B78" s="174"/>
      <c r="C78" s="280"/>
      <c r="D78" s="47" t="s">
        <v>63</v>
      </c>
      <c r="E78" s="47"/>
      <c r="F78" s="47"/>
      <c r="G78" s="47"/>
      <c r="H78" s="47"/>
      <c r="I78" s="47"/>
      <c r="J78" s="47"/>
      <c r="K78" s="47"/>
      <c r="L78" s="47"/>
      <c r="M78" s="47"/>
      <c r="N78" s="47"/>
      <c r="O78" s="93" t="str">
        <f>ROUND(SUM(O58:O77),0)&amp;" MJ"</f>
        <v>0 MJ</v>
      </c>
      <c r="P78" s="47"/>
      <c r="Q78" s="47" t="s">
        <v>63</v>
      </c>
      <c r="R78" s="93"/>
      <c r="S78" s="74"/>
      <c r="T78" s="47"/>
      <c r="U78" s="47"/>
      <c r="V78" s="47"/>
      <c r="W78" s="47"/>
      <c r="X78" s="47" t="s">
        <v>63</v>
      </c>
      <c r="Y78" s="47"/>
      <c r="Z78" s="93"/>
      <c r="AA78" s="74"/>
      <c r="AB78" s="47"/>
      <c r="AC78" s="47"/>
      <c r="AD78" s="281"/>
      <c r="AE78" s="47"/>
      <c r="AF78" s="47" t="s">
        <v>63</v>
      </c>
      <c r="AG78" s="47"/>
      <c r="AH78" s="47"/>
      <c r="AI78" s="47"/>
      <c r="AJ78" s="54"/>
      <c r="AK78" s="119">
        <f>SUM(AK58:AK77)</f>
        <v>0</v>
      </c>
      <c r="AL78" s="119">
        <f>SUM(AL58:AL77)</f>
        <v>0</v>
      </c>
      <c r="AM78" s="119">
        <f>SUM(AM58:AM77)</f>
        <v>0</v>
      </c>
      <c r="AN78" s="121"/>
      <c r="AO78" s="121"/>
      <c r="AP78" s="121"/>
      <c r="AQ78" s="121"/>
      <c r="AR78" s="174"/>
      <c r="AS78" s="174"/>
      <c r="AT78" s="174"/>
      <c r="AU78" s="174"/>
      <c r="AV78" s="174"/>
      <c r="AW78" s="174"/>
      <c r="AX78" s="174"/>
    </row>
    <row r="79" spans="1:50" s="131" customFormat="1">
      <c r="A79" s="191"/>
      <c r="B79" s="174"/>
      <c r="C79" s="282"/>
      <c r="D79" s="266"/>
      <c r="E79" s="266"/>
      <c r="F79" s="266"/>
      <c r="G79" s="266"/>
      <c r="H79" s="266"/>
      <c r="I79" s="266"/>
      <c r="J79" s="266"/>
      <c r="K79" s="266"/>
      <c r="L79" s="266"/>
      <c r="M79" s="266"/>
      <c r="N79" s="266"/>
      <c r="O79" s="266"/>
      <c r="P79" s="266"/>
      <c r="Q79" s="266"/>
      <c r="R79" s="266"/>
      <c r="S79" s="310"/>
      <c r="T79" s="266"/>
      <c r="U79" s="266"/>
      <c r="V79" s="266"/>
      <c r="W79" s="266"/>
      <c r="X79" s="266"/>
      <c r="Y79" s="266"/>
      <c r="Z79" s="266"/>
      <c r="AA79" s="266"/>
      <c r="AB79" s="266"/>
      <c r="AC79" s="266"/>
      <c r="AD79" s="293"/>
      <c r="AE79" s="119"/>
      <c r="AF79" s="119"/>
      <c r="AG79" s="56"/>
      <c r="AH79" s="174"/>
      <c r="AI79" s="174"/>
      <c r="AJ79" s="174"/>
      <c r="AK79" s="174"/>
      <c r="AL79" s="174"/>
      <c r="AM79" s="174"/>
      <c r="AN79" s="174"/>
      <c r="AO79" s="174"/>
      <c r="AP79" s="174"/>
      <c r="AQ79" s="174"/>
      <c r="AR79" s="174"/>
      <c r="AS79" s="174"/>
      <c r="AT79" s="174"/>
      <c r="AU79" s="174"/>
      <c r="AV79" s="174"/>
      <c r="AW79" s="174"/>
      <c r="AX79" s="174"/>
    </row>
    <row r="80" spans="1:50" s="131" customFormat="1" hidden="1">
      <c r="A80" s="191"/>
      <c r="B80" s="174"/>
      <c r="C80" s="174"/>
      <c r="D80" s="174"/>
      <c r="E80" s="174"/>
      <c r="F80" s="174"/>
      <c r="G80" s="174"/>
      <c r="H80" s="174"/>
      <c r="I80" s="174"/>
      <c r="J80" s="174"/>
      <c r="K80" s="174"/>
      <c r="L80" s="174"/>
      <c r="M80" s="174"/>
      <c r="N80" s="174"/>
      <c r="O80" s="198">
        <f>SUM(O58:O77)</f>
        <v>0</v>
      </c>
      <c r="P80" s="174"/>
      <c r="Q80" s="174"/>
      <c r="R80" s="174"/>
      <c r="S80" s="70"/>
      <c r="T80" s="198">
        <f>SUM(T58:T77)</f>
        <v>0</v>
      </c>
      <c r="U80" s="174"/>
      <c r="V80" s="174"/>
      <c r="W80" s="174"/>
      <c r="X80" s="174"/>
      <c r="Y80" s="174"/>
      <c r="Z80" s="174"/>
      <c r="AA80" s="198">
        <f>SUM(AA58:AA77)</f>
        <v>0</v>
      </c>
      <c r="AB80" s="174"/>
      <c r="AC80" s="174"/>
      <c r="AD80" s="174"/>
      <c r="AE80" s="174"/>
      <c r="AF80" s="174"/>
      <c r="AG80" s="56"/>
      <c r="AH80" s="174"/>
      <c r="AI80" s="174"/>
      <c r="AJ80" s="174"/>
      <c r="AK80" s="174"/>
      <c r="AL80" s="174"/>
      <c r="AM80" s="174"/>
      <c r="AN80" s="174"/>
      <c r="AO80" s="174"/>
      <c r="AP80" s="174"/>
      <c r="AQ80" s="174"/>
      <c r="AR80" s="174"/>
      <c r="AS80" s="174"/>
      <c r="AT80" s="174"/>
      <c r="AU80" s="174"/>
      <c r="AV80" s="174"/>
      <c r="AW80" s="174"/>
      <c r="AX80" s="174"/>
    </row>
    <row r="81" spans="1:50" s="131" customFormat="1">
      <c r="A81" s="191"/>
      <c r="B81" s="174"/>
      <c r="C81" s="174"/>
      <c r="D81" s="174"/>
      <c r="E81" s="174"/>
      <c r="F81" s="174"/>
      <c r="G81" s="174"/>
      <c r="H81" s="174"/>
      <c r="I81" s="174"/>
      <c r="J81" s="174"/>
      <c r="K81" s="174"/>
      <c r="L81" s="174"/>
      <c r="M81" s="174"/>
      <c r="N81" s="174"/>
      <c r="O81" s="174"/>
      <c r="P81" s="174"/>
      <c r="Q81" s="174"/>
      <c r="R81" s="174"/>
      <c r="S81" s="174"/>
      <c r="T81" s="70"/>
      <c r="U81" s="174"/>
      <c r="V81" s="174"/>
      <c r="W81" s="174"/>
      <c r="X81" s="174"/>
      <c r="Y81" s="174"/>
      <c r="Z81" s="174"/>
      <c r="AA81" s="174"/>
      <c r="AB81" s="174"/>
      <c r="AC81" s="174"/>
      <c r="AD81" s="174"/>
      <c r="AE81" s="174"/>
      <c r="AF81" s="174"/>
      <c r="AG81" s="56"/>
      <c r="AH81" s="174"/>
      <c r="AI81" s="174"/>
      <c r="AJ81" s="174"/>
      <c r="AK81" s="174"/>
      <c r="AL81" s="174"/>
      <c r="AM81" s="174"/>
      <c r="AN81" s="174"/>
      <c r="AO81" s="174"/>
      <c r="AP81" s="174"/>
      <c r="AQ81" s="174"/>
      <c r="AR81" s="174"/>
      <c r="AS81" s="174"/>
      <c r="AT81" s="174"/>
      <c r="AU81" s="174"/>
      <c r="AV81" s="174"/>
      <c r="AW81" s="174"/>
      <c r="AX81" s="174"/>
    </row>
    <row r="82" spans="1:50" s="19" customFormat="1">
      <c r="A82" s="191"/>
      <c r="B82" s="3"/>
      <c r="C82" s="231" t="s">
        <v>230</v>
      </c>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3"/>
      <c r="AC82" s="174"/>
      <c r="AD82" s="3"/>
      <c r="AE82" s="3"/>
      <c r="AF82" s="3"/>
      <c r="AG82" s="55"/>
      <c r="AH82" s="55"/>
      <c r="AI82" s="3"/>
      <c r="AJ82" s="3"/>
      <c r="AK82" s="3"/>
      <c r="AL82" s="3"/>
      <c r="AM82" s="3"/>
      <c r="AN82" s="3"/>
      <c r="AO82" s="3"/>
      <c r="AP82" s="3"/>
      <c r="AQ82" s="3"/>
      <c r="AR82" s="3"/>
      <c r="AS82" s="3"/>
      <c r="AT82" s="3"/>
      <c r="AU82" s="3"/>
      <c r="AV82" s="3"/>
      <c r="AW82" s="3"/>
      <c r="AX82" s="3"/>
    </row>
    <row r="83" spans="1:50" s="19" customFormat="1" ht="15" thickBot="1">
      <c r="A83" s="191"/>
      <c r="B83" s="3"/>
      <c r="C83" s="286"/>
      <c r="D83" s="296"/>
      <c r="E83" s="296"/>
      <c r="F83" s="296"/>
      <c r="G83" s="296"/>
      <c r="H83" s="296"/>
      <c r="I83" s="296"/>
      <c r="J83" s="296"/>
      <c r="K83" s="296"/>
      <c r="L83" s="296"/>
      <c r="M83" s="296"/>
      <c r="N83" s="296"/>
      <c r="O83" s="296"/>
      <c r="P83" s="296"/>
      <c r="Q83" s="296"/>
      <c r="R83" s="296"/>
      <c r="S83" s="296"/>
      <c r="T83" s="297"/>
      <c r="U83" s="296"/>
      <c r="V83" s="296"/>
      <c r="W83" s="296"/>
      <c r="X83" s="296"/>
      <c r="Y83" s="296"/>
      <c r="Z83" s="296"/>
      <c r="AA83" s="290"/>
      <c r="AB83" s="3"/>
      <c r="AC83" s="174"/>
      <c r="AD83" s="3"/>
      <c r="AE83" s="3"/>
      <c r="AF83" s="3"/>
      <c r="AG83" s="55"/>
      <c r="AH83" s="55"/>
      <c r="AI83" s="3"/>
      <c r="AJ83" s="3"/>
      <c r="AK83" s="3"/>
      <c r="AL83" s="3"/>
      <c r="AM83" s="3"/>
      <c r="AN83" s="3"/>
      <c r="AO83" s="3"/>
      <c r="AP83" s="3"/>
      <c r="AQ83" s="3"/>
      <c r="AR83" s="3"/>
      <c r="AS83" s="3"/>
      <c r="AT83" s="3"/>
      <c r="AU83" s="3"/>
      <c r="AV83" s="3"/>
      <c r="AW83" s="3"/>
      <c r="AX83" s="3"/>
    </row>
    <row r="84" spans="1:50" s="19" customFormat="1" ht="27" customHeight="1" thickBot="1">
      <c r="A84" s="191"/>
      <c r="B84" s="3"/>
      <c r="C84" s="280"/>
      <c r="D84" s="4" t="s">
        <v>272</v>
      </c>
      <c r="E84" s="206"/>
      <c r="F84" s="206"/>
      <c r="G84" s="206"/>
      <c r="H84" s="206"/>
      <c r="I84" s="206"/>
      <c r="J84" s="206"/>
      <c r="K84" s="206"/>
      <c r="L84" s="206"/>
      <c r="M84" s="206"/>
      <c r="N84" s="206"/>
      <c r="O84" s="206"/>
      <c r="P84" s="206"/>
      <c r="Q84" s="206"/>
      <c r="R84" s="206"/>
      <c r="S84" s="206"/>
      <c r="T84" s="70"/>
      <c r="U84" s="206"/>
      <c r="V84" s="206"/>
      <c r="W84" s="59"/>
      <c r="X84" s="75" t="s">
        <v>70</v>
      </c>
      <c r="Y84" s="58" t="str">
        <f>IFERROR((COUNTIF(W86:W135,"Yes"))/(COUNTIF(W86:W135,"Yes")+COUNTIF(W86:W135,"No")),"")</f>
        <v/>
      </c>
      <c r="Z84" s="58" t="str">
        <f>IFERROR((COUNTIF(X86:X135,"Yes"))/(COUNTIF(X86:X135,"Yes")+COUNTIF(X86:X135,"No")),"")</f>
        <v/>
      </c>
      <c r="AA84" s="281"/>
      <c r="AB84" s="3"/>
      <c r="AC84" s="174"/>
      <c r="AD84" s="3"/>
      <c r="AE84" s="3"/>
      <c r="AF84" s="3"/>
      <c r="AG84" s="55"/>
      <c r="AH84" s="55"/>
      <c r="AI84" s="3"/>
      <c r="AJ84" s="3"/>
      <c r="AK84" s="3"/>
      <c r="AL84" s="3"/>
      <c r="AM84" s="3"/>
      <c r="AN84" s="3"/>
      <c r="AO84" s="3"/>
      <c r="AP84" s="3"/>
      <c r="AQ84" s="3"/>
      <c r="AR84" s="3"/>
      <c r="AS84" s="3"/>
      <c r="AT84" s="3"/>
      <c r="AU84" s="3"/>
      <c r="AV84" s="3"/>
      <c r="AW84" s="3"/>
      <c r="AX84" s="3"/>
    </row>
    <row r="85" spans="1:50" s="131" customFormat="1" ht="110.25" customHeight="1" thickBot="1">
      <c r="A85" s="191"/>
      <c r="B85" s="174"/>
      <c r="C85" s="280"/>
      <c r="D85" s="271" t="s">
        <v>139</v>
      </c>
      <c r="E85" s="271" t="s">
        <v>171</v>
      </c>
      <c r="F85" s="271" t="s">
        <v>13</v>
      </c>
      <c r="G85" s="271" t="s">
        <v>14</v>
      </c>
      <c r="H85" s="271" t="s">
        <v>16</v>
      </c>
      <c r="I85" s="271" t="s">
        <v>17</v>
      </c>
      <c r="J85" s="271" t="s">
        <v>81</v>
      </c>
      <c r="K85" s="271" t="s">
        <v>82</v>
      </c>
      <c r="L85" s="271" t="s">
        <v>18</v>
      </c>
      <c r="M85" s="304" t="s">
        <v>19</v>
      </c>
      <c r="N85" s="271" t="s">
        <v>20</v>
      </c>
      <c r="O85" s="329" t="s">
        <v>19</v>
      </c>
      <c r="P85" s="312" t="s">
        <v>123</v>
      </c>
      <c r="Q85" s="312" t="s">
        <v>124</v>
      </c>
      <c r="R85" s="306" t="s">
        <v>46</v>
      </c>
      <c r="S85" s="312" t="s">
        <v>125</v>
      </c>
      <c r="T85" s="313" t="s">
        <v>126</v>
      </c>
      <c r="U85" s="312" t="s">
        <v>127</v>
      </c>
      <c r="V85" s="313" t="s">
        <v>131</v>
      </c>
      <c r="W85" s="314" t="s">
        <v>72</v>
      </c>
      <c r="X85" s="314" t="s">
        <v>24</v>
      </c>
      <c r="Y85" s="271" t="s">
        <v>25</v>
      </c>
      <c r="Z85" s="271" t="s">
        <v>26</v>
      </c>
      <c r="AA85" s="281"/>
      <c r="AB85" s="174"/>
      <c r="AC85" s="174"/>
      <c r="AD85" s="56"/>
      <c r="AE85" s="56"/>
      <c r="AF85" s="174"/>
      <c r="AG85" s="174"/>
      <c r="AH85" s="174"/>
      <c r="AI85" s="174"/>
      <c r="AJ85" s="174"/>
      <c r="AK85" s="174"/>
      <c r="AL85" s="174"/>
      <c r="AM85" s="174"/>
      <c r="AN85" s="174"/>
      <c r="AO85" s="174"/>
      <c r="AP85" s="174"/>
      <c r="AQ85" s="174"/>
      <c r="AR85" s="174"/>
      <c r="AS85" s="174"/>
      <c r="AT85" s="174"/>
      <c r="AU85" s="174"/>
      <c r="AV85" s="174"/>
      <c r="AW85" s="174"/>
      <c r="AX85" s="174"/>
    </row>
    <row r="86" spans="1:50" s="131" customFormat="1" ht="34.5" customHeight="1">
      <c r="A86" s="191"/>
      <c r="B86" s="174"/>
      <c r="C86" s="280"/>
      <c r="D86" s="422" t="s">
        <v>57</v>
      </c>
      <c r="E86" s="207"/>
      <c r="F86" s="207"/>
      <c r="G86" s="207"/>
      <c r="H86" s="207" t="s">
        <v>57</v>
      </c>
      <c r="I86" s="207" t="s">
        <v>57</v>
      </c>
      <c r="J86" s="86"/>
      <c r="K86" s="86"/>
      <c r="L86" s="22"/>
      <c r="M86" s="90"/>
      <c r="N86" s="22"/>
      <c r="O86" s="90"/>
      <c r="P86" s="35" t="str">
        <f t="shared" ref="P86:P117" si="24">IF(D86="Exclusion",IF(E86=$F$13,$F$7,VLOOKUP(E86,$D$58:$F$77,3,FALSE)),"")</f>
        <v/>
      </c>
      <c r="Q86" s="35" t="str">
        <f t="shared" ref="Q86:Q117" si="25">IF(P86="","",IF(ABS(P86-RatingPdStart)&gt;60,"Rating Period outside of Billing Period",DATE(YEAR(P86)+1,MONTH(P86),DAY(P86)-1)))</f>
        <v/>
      </c>
      <c r="R86" s="60" t="str">
        <f>IF(L86="","",IF(N86-L86+1&lt;0,"Billing Dates are mixed up",N86-L86+1))</f>
        <v/>
      </c>
      <c r="S86" s="26">
        <f>IF(D86="Exclusion",IF(OR(L86="",N86=""),"",IF(OR(L86&gt;$F$8,N86&lt;$F$7),0,IF(AND(L86=MEDIAN(L86,$F$7,$F$8),N86=MEDIAN(N86,$F$7,$F$8)),N86-L86+1,IF(AND(L86&lt;$F$7,N86&gt;$F$8),$F$8-$F$7+1,IF(L86&lt;$F$7,N86-$F$7+1,IF(N86&gt;$F$8,$F$8-L86+1)))))),0)</f>
        <v>0</v>
      </c>
      <c r="T86" s="95" t="str">
        <f>IF(D86="Exclusion",IFERROR(IF(H86="Yes",(O86-M86)*I86/R86*S86,(O86-M86)/R86*S86),""),"")</f>
        <v/>
      </c>
      <c r="U86" s="26" t="str">
        <f t="shared" ref="U86:U117" si="26">IF(OR(L86="",N86=""),"",IF(MIN(N86,RatingPdEnd+60)-MAX(L86,RatingPdStart-60)+1&lt;=0,0,MIN(MIN(N86,RatingPdEnd+60)-MAX(L86,RatingPdStart-60)+1,RatingPdEnd-RatingPdStart+1)))</f>
        <v/>
      </c>
      <c r="V86" s="95" t="str">
        <f>IF(D86="Inclusion",IFERROR(IF(H86="Yes",(O86-M86)*I86/R86*U86,(O86-M86)/R86*U86),""),"")</f>
        <v/>
      </c>
      <c r="W86" s="140" t="s">
        <v>57</v>
      </c>
      <c r="X86" s="138" t="s">
        <v>57</v>
      </c>
      <c r="Y86" s="139"/>
      <c r="Z86" s="138" t="s">
        <v>57</v>
      </c>
      <c r="AA86" s="281"/>
      <c r="AB86" s="174"/>
      <c r="AC86" s="174"/>
      <c r="AD86" s="56"/>
      <c r="AE86" s="56"/>
      <c r="AF86" s="174"/>
      <c r="AG86" s="174"/>
      <c r="AH86" s="174"/>
      <c r="AI86" s="174"/>
      <c r="AJ86" s="174"/>
      <c r="AK86" s="174"/>
      <c r="AL86" s="174"/>
      <c r="AM86" s="174"/>
      <c r="AN86" s="174"/>
      <c r="AO86" s="174"/>
      <c r="AP86" s="174"/>
      <c r="AQ86" s="174"/>
      <c r="AR86" s="174"/>
      <c r="AS86" s="174"/>
      <c r="AT86" s="174"/>
      <c r="AU86" s="174"/>
      <c r="AV86" s="174"/>
      <c r="AW86" s="174"/>
      <c r="AX86" s="174"/>
    </row>
    <row r="87" spans="1:50" s="131" customFormat="1" ht="34.5" customHeight="1">
      <c r="A87" s="191"/>
      <c r="B87" s="174"/>
      <c r="C87" s="280"/>
      <c r="D87" s="422" t="s">
        <v>57</v>
      </c>
      <c r="E87" s="207"/>
      <c r="F87" s="207"/>
      <c r="G87" s="207"/>
      <c r="H87" s="207" t="s">
        <v>57</v>
      </c>
      <c r="I87" s="207" t="s">
        <v>57</v>
      </c>
      <c r="J87" s="86"/>
      <c r="K87" s="86"/>
      <c r="L87" s="22"/>
      <c r="M87" s="90"/>
      <c r="N87" s="22"/>
      <c r="O87" s="90"/>
      <c r="P87" s="35" t="str">
        <f t="shared" si="24"/>
        <v/>
      </c>
      <c r="Q87" s="35" t="str">
        <f t="shared" si="25"/>
        <v/>
      </c>
      <c r="R87" s="60" t="str">
        <f t="shared" ref="R87:R135" si="27">IF(L87="","",IF(N87-L87+1&lt;0,"Billing Dates are mixed up",N87-L87+1))</f>
        <v/>
      </c>
      <c r="S87" s="26">
        <f t="shared" ref="S87:S135" si="28">IF(D87="Exclusion",IF(OR(L87="",N87=""),"",IF(OR(L87&gt;$F$8,N87&lt;$F$7),0,IF(AND(L87=MEDIAN(L87,$F$7,$F$8),N87=MEDIAN(N87,$F$7,$F$8)),N87-L87+1,IF(AND(L87&lt;$F$7,N87&gt;$F$8),$F$8-$F$7+1,IF(L87&lt;$F$7,N87-$F$7+1,IF(N87&gt;$F$8,$F$8-L87+1)))))),0)</f>
        <v>0</v>
      </c>
      <c r="T87" s="95" t="str">
        <f t="shared" ref="T87:T135" si="29">IF(D87="Exclusion",IFERROR(IF(H87="Yes",(O87-M87)*I87/R87*S87,(O87-M87)/R87*S87),""),"")</f>
        <v/>
      </c>
      <c r="U87" s="26" t="str">
        <f t="shared" si="26"/>
        <v/>
      </c>
      <c r="V87" s="95" t="str">
        <f t="shared" ref="V87:V135" si="30">IF(D87="Inclusion",IFERROR(IF(H87="Yes",(O87-M87)*I87/R87*U87,(O87-M87)/R87*U87),""),"")</f>
        <v/>
      </c>
      <c r="W87" s="140" t="s">
        <v>57</v>
      </c>
      <c r="X87" s="138" t="s">
        <v>57</v>
      </c>
      <c r="Y87" s="139"/>
      <c r="Z87" s="138" t="s">
        <v>57</v>
      </c>
      <c r="AA87" s="281"/>
      <c r="AB87" s="174"/>
      <c r="AC87" s="174"/>
      <c r="AD87" s="56"/>
      <c r="AE87" s="56"/>
      <c r="AF87" s="174"/>
      <c r="AG87" s="174"/>
      <c r="AH87" s="174"/>
      <c r="AI87" s="174"/>
      <c r="AJ87" s="174"/>
      <c r="AK87" s="174"/>
      <c r="AL87" s="174"/>
      <c r="AM87" s="174"/>
      <c r="AN87" s="174"/>
      <c r="AO87" s="174"/>
      <c r="AP87" s="174"/>
      <c r="AQ87" s="174"/>
      <c r="AR87" s="174"/>
      <c r="AS87" s="174"/>
      <c r="AT87" s="174"/>
      <c r="AU87" s="174"/>
      <c r="AV87" s="174"/>
      <c r="AW87" s="174"/>
      <c r="AX87" s="174"/>
    </row>
    <row r="88" spans="1:50" s="131" customFormat="1" ht="34.5" customHeight="1">
      <c r="A88" s="191"/>
      <c r="B88" s="174"/>
      <c r="C88" s="280"/>
      <c r="D88" s="422" t="s">
        <v>57</v>
      </c>
      <c r="E88" s="207"/>
      <c r="F88" s="207"/>
      <c r="G88" s="207"/>
      <c r="H88" s="207" t="s">
        <v>57</v>
      </c>
      <c r="I88" s="207" t="s">
        <v>57</v>
      </c>
      <c r="J88" s="86"/>
      <c r="K88" s="86"/>
      <c r="L88" s="22"/>
      <c r="M88" s="90"/>
      <c r="N88" s="22"/>
      <c r="O88" s="90"/>
      <c r="P88" s="35" t="str">
        <f t="shared" si="24"/>
        <v/>
      </c>
      <c r="Q88" s="35" t="str">
        <f t="shared" si="25"/>
        <v/>
      </c>
      <c r="R88" s="60" t="str">
        <f t="shared" si="27"/>
        <v/>
      </c>
      <c r="S88" s="26">
        <f t="shared" si="28"/>
        <v>0</v>
      </c>
      <c r="T88" s="95" t="str">
        <f t="shared" si="29"/>
        <v/>
      </c>
      <c r="U88" s="26" t="str">
        <f t="shared" si="26"/>
        <v/>
      </c>
      <c r="V88" s="95" t="str">
        <f t="shared" si="30"/>
        <v/>
      </c>
      <c r="W88" s="140" t="s">
        <v>57</v>
      </c>
      <c r="X88" s="138" t="s">
        <v>57</v>
      </c>
      <c r="Y88" s="139"/>
      <c r="Z88" s="138" t="s">
        <v>57</v>
      </c>
      <c r="AA88" s="281"/>
      <c r="AB88" s="174"/>
      <c r="AC88" s="174"/>
      <c r="AD88" s="56"/>
      <c r="AE88" s="56"/>
      <c r="AF88" s="174"/>
      <c r="AG88" s="174"/>
      <c r="AH88" s="174"/>
      <c r="AI88" s="174"/>
      <c r="AJ88" s="174"/>
      <c r="AK88" s="174"/>
      <c r="AL88" s="174"/>
      <c r="AM88" s="174"/>
      <c r="AN88" s="174"/>
      <c r="AO88" s="174"/>
      <c r="AP88" s="174"/>
      <c r="AQ88" s="174"/>
      <c r="AR88" s="174"/>
      <c r="AS88" s="174"/>
      <c r="AT88" s="174"/>
      <c r="AU88" s="174"/>
      <c r="AV88" s="174"/>
      <c r="AW88" s="174"/>
      <c r="AX88" s="174"/>
    </row>
    <row r="89" spans="1:50" s="131" customFormat="1" ht="34.5" customHeight="1">
      <c r="A89" s="191"/>
      <c r="B89" s="174"/>
      <c r="C89" s="280"/>
      <c r="D89" s="422" t="s">
        <v>57</v>
      </c>
      <c r="E89" s="207"/>
      <c r="F89" s="207"/>
      <c r="G89" s="207"/>
      <c r="H89" s="207" t="s">
        <v>57</v>
      </c>
      <c r="I89" s="207" t="s">
        <v>57</v>
      </c>
      <c r="J89" s="86"/>
      <c r="K89" s="86"/>
      <c r="L89" s="22"/>
      <c r="M89" s="90"/>
      <c r="N89" s="22"/>
      <c r="O89" s="90"/>
      <c r="P89" s="35" t="str">
        <f t="shared" si="24"/>
        <v/>
      </c>
      <c r="Q89" s="35" t="str">
        <f t="shared" si="25"/>
        <v/>
      </c>
      <c r="R89" s="60" t="str">
        <f t="shared" si="27"/>
        <v/>
      </c>
      <c r="S89" s="26">
        <f t="shared" si="28"/>
        <v>0</v>
      </c>
      <c r="T89" s="95" t="str">
        <f t="shared" si="29"/>
        <v/>
      </c>
      <c r="U89" s="26" t="str">
        <f t="shared" si="26"/>
        <v/>
      </c>
      <c r="V89" s="95" t="str">
        <f t="shared" si="30"/>
        <v/>
      </c>
      <c r="W89" s="140" t="s">
        <v>57</v>
      </c>
      <c r="X89" s="138" t="s">
        <v>57</v>
      </c>
      <c r="Y89" s="139"/>
      <c r="Z89" s="138" t="s">
        <v>57</v>
      </c>
      <c r="AA89" s="281"/>
      <c r="AB89" s="174"/>
      <c r="AC89" s="174"/>
      <c r="AD89" s="56"/>
      <c r="AE89" s="56"/>
      <c r="AF89" s="174"/>
      <c r="AG89" s="174"/>
      <c r="AH89" s="174"/>
      <c r="AI89" s="174"/>
      <c r="AJ89" s="174"/>
      <c r="AK89" s="174"/>
      <c r="AL89" s="174"/>
      <c r="AM89" s="174"/>
      <c r="AN89" s="174"/>
      <c r="AO89" s="174"/>
      <c r="AP89" s="174"/>
      <c r="AQ89" s="174"/>
      <c r="AR89" s="174"/>
      <c r="AS89" s="174"/>
      <c r="AT89" s="174"/>
      <c r="AU89" s="174"/>
      <c r="AV89" s="174"/>
      <c r="AW89" s="174"/>
      <c r="AX89" s="174"/>
    </row>
    <row r="90" spans="1:50" s="131" customFormat="1" ht="34.5" customHeight="1">
      <c r="A90" s="191"/>
      <c r="B90" s="174"/>
      <c r="C90" s="280"/>
      <c r="D90" s="422" t="s">
        <v>57</v>
      </c>
      <c r="E90" s="207"/>
      <c r="F90" s="207"/>
      <c r="G90" s="207"/>
      <c r="H90" s="207" t="s">
        <v>57</v>
      </c>
      <c r="I90" s="207" t="s">
        <v>57</v>
      </c>
      <c r="J90" s="86"/>
      <c r="K90" s="86"/>
      <c r="L90" s="22"/>
      <c r="M90" s="90"/>
      <c r="N90" s="22"/>
      <c r="O90" s="90"/>
      <c r="P90" s="35" t="str">
        <f t="shared" si="24"/>
        <v/>
      </c>
      <c r="Q90" s="35" t="str">
        <f t="shared" si="25"/>
        <v/>
      </c>
      <c r="R90" s="60" t="str">
        <f t="shared" si="27"/>
        <v/>
      </c>
      <c r="S90" s="26">
        <f t="shared" si="28"/>
        <v>0</v>
      </c>
      <c r="T90" s="95" t="str">
        <f t="shared" si="29"/>
        <v/>
      </c>
      <c r="U90" s="26" t="str">
        <f t="shared" si="26"/>
        <v/>
      </c>
      <c r="V90" s="95" t="str">
        <f t="shared" si="30"/>
        <v/>
      </c>
      <c r="W90" s="140" t="s">
        <v>57</v>
      </c>
      <c r="X90" s="138" t="s">
        <v>57</v>
      </c>
      <c r="Y90" s="139"/>
      <c r="Z90" s="138" t="s">
        <v>57</v>
      </c>
      <c r="AA90" s="281"/>
      <c r="AB90" s="174"/>
      <c r="AC90" s="174"/>
      <c r="AD90" s="56"/>
      <c r="AE90" s="56"/>
      <c r="AF90" s="174"/>
      <c r="AG90" s="174"/>
      <c r="AH90" s="174"/>
      <c r="AI90" s="174"/>
      <c r="AJ90" s="174"/>
      <c r="AK90" s="174"/>
      <c r="AL90" s="174"/>
      <c r="AM90" s="174"/>
      <c r="AN90" s="174"/>
      <c r="AO90" s="174"/>
      <c r="AP90" s="174"/>
      <c r="AQ90" s="174"/>
      <c r="AR90" s="174"/>
      <c r="AS90" s="174"/>
      <c r="AT90" s="174"/>
      <c r="AU90" s="174"/>
      <c r="AV90" s="174"/>
      <c r="AW90" s="174"/>
      <c r="AX90" s="174"/>
    </row>
    <row r="91" spans="1:50" s="131" customFormat="1" ht="34.5" customHeight="1">
      <c r="A91" s="191"/>
      <c r="B91" s="174"/>
      <c r="C91" s="280"/>
      <c r="D91" s="422" t="s">
        <v>57</v>
      </c>
      <c r="E91" s="207"/>
      <c r="F91" s="207"/>
      <c r="G91" s="207"/>
      <c r="H91" s="207" t="s">
        <v>57</v>
      </c>
      <c r="I91" s="207" t="s">
        <v>57</v>
      </c>
      <c r="J91" s="86"/>
      <c r="K91" s="86"/>
      <c r="L91" s="22"/>
      <c r="M91" s="90"/>
      <c r="N91" s="22"/>
      <c r="O91" s="90"/>
      <c r="P91" s="35" t="str">
        <f t="shared" si="24"/>
        <v/>
      </c>
      <c r="Q91" s="35" t="str">
        <f t="shared" si="25"/>
        <v/>
      </c>
      <c r="R91" s="60" t="str">
        <f t="shared" si="27"/>
        <v/>
      </c>
      <c r="S91" s="26">
        <f t="shared" si="28"/>
        <v>0</v>
      </c>
      <c r="T91" s="95" t="str">
        <f t="shared" si="29"/>
        <v/>
      </c>
      <c r="U91" s="26" t="str">
        <f t="shared" si="26"/>
        <v/>
      </c>
      <c r="V91" s="95" t="str">
        <f t="shared" si="30"/>
        <v/>
      </c>
      <c r="W91" s="140" t="s">
        <v>57</v>
      </c>
      <c r="X91" s="138" t="s">
        <v>57</v>
      </c>
      <c r="Y91" s="139"/>
      <c r="Z91" s="138" t="s">
        <v>57</v>
      </c>
      <c r="AA91" s="281"/>
      <c r="AB91" s="174"/>
      <c r="AC91" s="174"/>
      <c r="AD91" s="56"/>
      <c r="AE91" s="56"/>
      <c r="AF91" s="174"/>
      <c r="AG91" s="174"/>
      <c r="AH91" s="174"/>
      <c r="AI91" s="174"/>
      <c r="AJ91" s="174"/>
      <c r="AK91" s="174"/>
      <c r="AL91" s="174"/>
      <c r="AM91" s="174"/>
      <c r="AN91" s="174"/>
      <c r="AO91" s="174"/>
      <c r="AP91" s="174"/>
      <c r="AQ91" s="174"/>
      <c r="AR91" s="174"/>
      <c r="AS91" s="174"/>
      <c r="AT91" s="174"/>
      <c r="AU91" s="174"/>
      <c r="AV91" s="174"/>
      <c r="AW91" s="174"/>
      <c r="AX91" s="174"/>
    </row>
    <row r="92" spans="1:50" s="131" customFormat="1" ht="34.5" customHeight="1">
      <c r="A92" s="191"/>
      <c r="B92" s="174"/>
      <c r="C92" s="280"/>
      <c r="D92" s="422" t="s">
        <v>57</v>
      </c>
      <c r="E92" s="207"/>
      <c r="F92" s="207"/>
      <c r="G92" s="207"/>
      <c r="H92" s="207" t="s">
        <v>57</v>
      </c>
      <c r="I92" s="207" t="s">
        <v>57</v>
      </c>
      <c r="J92" s="86"/>
      <c r="K92" s="86"/>
      <c r="L92" s="22"/>
      <c r="M92" s="90"/>
      <c r="N92" s="22"/>
      <c r="O92" s="90"/>
      <c r="P92" s="35" t="str">
        <f t="shared" si="24"/>
        <v/>
      </c>
      <c r="Q92" s="35" t="str">
        <f t="shared" si="25"/>
        <v/>
      </c>
      <c r="R92" s="60" t="str">
        <f t="shared" si="27"/>
        <v/>
      </c>
      <c r="S92" s="26">
        <f t="shared" si="28"/>
        <v>0</v>
      </c>
      <c r="T92" s="95" t="str">
        <f t="shared" si="29"/>
        <v/>
      </c>
      <c r="U92" s="26" t="str">
        <f t="shared" si="26"/>
        <v/>
      </c>
      <c r="V92" s="95" t="str">
        <f t="shared" si="30"/>
        <v/>
      </c>
      <c r="W92" s="140" t="s">
        <v>57</v>
      </c>
      <c r="X92" s="138" t="s">
        <v>57</v>
      </c>
      <c r="Y92" s="139"/>
      <c r="Z92" s="138" t="s">
        <v>57</v>
      </c>
      <c r="AA92" s="281"/>
      <c r="AB92" s="174"/>
      <c r="AC92" s="174"/>
      <c r="AD92" s="56"/>
      <c r="AE92" s="56"/>
      <c r="AF92" s="174"/>
      <c r="AG92" s="174"/>
      <c r="AH92" s="174"/>
      <c r="AI92" s="174"/>
      <c r="AJ92" s="174"/>
      <c r="AK92" s="174"/>
      <c r="AL92" s="174"/>
      <c r="AM92" s="174"/>
      <c r="AN92" s="174"/>
      <c r="AO92" s="174"/>
      <c r="AP92" s="174"/>
      <c r="AQ92" s="174"/>
      <c r="AR92" s="174"/>
      <c r="AS92" s="174"/>
      <c r="AT92" s="174"/>
      <c r="AU92" s="174"/>
      <c r="AV92" s="174"/>
      <c r="AW92" s="174"/>
      <c r="AX92" s="174"/>
    </row>
    <row r="93" spans="1:50" s="131" customFormat="1" ht="34.5" customHeight="1">
      <c r="A93" s="191"/>
      <c r="B93" s="174"/>
      <c r="C93" s="280"/>
      <c r="D93" s="422" t="s">
        <v>57</v>
      </c>
      <c r="E93" s="207"/>
      <c r="F93" s="207"/>
      <c r="G93" s="207"/>
      <c r="H93" s="207" t="s">
        <v>57</v>
      </c>
      <c r="I93" s="207" t="s">
        <v>57</v>
      </c>
      <c r="J93" s="86"/>
      <c r="K93" s="86"/>
      <c r="L93" s="22"/>
      <c r="M93" s="90"/>
      <c r="N93" s="22"/>
      <c r="O93" s="90"/>
      <c r="P93" s="35" t="str">
        <f t="shared" si="24"/>
        <v/>
      </c>
      <c r="Q93" s="35" t="str">
        <f t="shared" si="25"/>
        <v/>
      </c>
      <c r="R93" s="60" t="str">
        <f t="shared" si="27"/>
        <v/>
      </c>
      <c r="S93" s="26">
        <f t="shared" si="28"/>
        <v>0</v>
      </c>
      <c r="T93" s="95" t="str">
        <f t="shared" si="29"/>
        <v/>
      </c>
      <c r="U93" s="26" t="str">
        <f t="shared" si="26"/>
        <v/>
      </c>
      <c r="V93" s="95" t="str">
        <f t="shared" si="30"/>
        <v/>
      </c>
      <c r="W93" s="140" t="s">
        <v>57</v>
      </c>
      <c r="X93" s="138" t="s">
        <v>57</v>
      </c>
      <c r="Y93" s="139"/>
      <c r="Z93" s="138" t="s">
        <v>57</v>
      </c>
      <c r="AA93" s="281"/>
      <c r="AB93" s="174"/>
      <c r="AC93" s="174"/>
      <c r="AD93" s="56"/>
      <c r="AE93" s="56"/>
      <c r="AF93" s="174"/>
      <c r="AG93" s="174"/>
      <c r="AH93" s="174"/>
      <c r="AI93" s="174"/>
      <c r="AJ93" s="174"/>
      <c r="AK93" s="174"/>
      <c r="AL93" s="174"/>
      <c r="AM93" s="174"/>
      <c r="AN93" s="174"/>
      <c r="AO93" s="174"/>
      <c r="AP93" s="174"/>
      <c r="AQ93" s="174"/>
      <c r="AR93" s="174"/>
      <c r="AS93" s="174"/>
      <c r="AT93" s="174"/>
      <c r="AU93" s="174"/>
      <c r="AV93" s="174"/>
      <c r="AW93" s="174"/>
      <c r="AX93" s="174"/>
    </row>
    <row r="94" spans="1:50" s="131" customFormat="1" ht="34.5" customHeight="1">
      <c r="A94" s="191"/>
      <c r="B94" s="174"/>
      <c r="C94" s="280"/>
      <c r="D94" s="422" t="s">
        <v>57</v>
      </c>
      <c r="E94" s="207"/>
      <c r="F94" s="207"/>
      <c r="G94" s="207"/>
      <c r="H94" s="207" t="s">
        <v>57</v>
      </c>
      <c r="I94" s="207" t="s">
        <v>57</v>
      </c>
      <c r="J94" s="86"/>
      <c r="K94" s="86"/>
      <c r="L94" s="22"/>
      <c r="M94" s="90"/>
      <c r="N94" s="22"/>
      <c r="O94" s="90"/>
      <c r="P94" s="35" t="str">
        <f t="shared" si="24"/>
        <v/>
      </c>
      <c r="Q94" s="35" t="str">
        <f t="shared" si="25"/>
        <v/>
      </c>
      <c r="R94" s="60" t="str">
        <f t="shared" si="27"/>
        <v/>
      </c>
      <c r="S94" s="26">
        <f t="shared" si="28"/>
        <v>0</v>
      </c>
      <c r="T94" s="95" t="str">
        <f t="shared" si="29"/>
        <v/>
      </c>
      <c r="U94" s="26" t="str">
        <f t="shared" si="26"/>
        <v/>
      </c>
      <c r="V94" s="95" t="str">
        <f t="shared" si="30"/>
        <v/>
      </c>
      <c r="W94" s="140" t="s">
        <v>57</v>
      </c>
      <c r="X94" s="138" t="s">
        <v>57</v>
      </c>
      <c r="Y94" s="139"/>
      <c r="Z94" s="138" t="s">
        <v>57</v>
      </c>
      <c r="AA94" s="281"/>
      <c r="AB94" s="174"/>
      <c r="AC94" s="174"/>
      <c r="AD94" s="56"/>
      <c r="AE94" s="56"/>
      <c r="AF94" s="174"/>
      <c r="AG94" s="174"/>
      <c r="AH94" s="174"/>
      <c r="AI94" s="174"/>
      <c r="AJ94" s="174"/>
      <c r="AK94" s="174"/>
      <c r="AL94" s="174"/>
      <c r="AM94" s="174"/>
      <c r="AN94" s="174"/>
      <c r="AO94" s="174"/>
      <c r="AP94" s="174"/>
      <c r="AQ94" s="174"/>
      <c r="AR94" s="174"/>
      <c r="AS94" s="174"/>
      <c r="AT94" s="174"/>
      <c r="AU94" s="174"/>
      <c r="AV94" s="174"/>
      <c r="AW94" s="174"/>
      <c r="AX94" s="174"/>
    </row>
    <row r="95" spans="1:50" s="131" customFormat="1" ht="34.5" customHeight="1">
      <c r="A95" s="191"/>
      <c r="B95" s="174"/>
      <c r="C95" s="280"/>
      <c r="D95" s="422" t="s">
        <v>57</v>
      </c>
      <c r="E95" s="207"/>
      <c r="F95" s="207"/>
      <c r="G95" s="207"/>
      <c r="H95" s="207" t="s">
        <v>57</v>
      </c>
      <c r="I95" s="207" t="s">
        <v>57</v>
      </c>
      <c r="J95" s="86"/>
      <c r="K95" s="86"/>
      <c r="L95" s="22"/>
      <c r="M95" s="90"/>
      <c r="N95" s="22"/>
      <c r="O95" s="90"/>
      <c r="P95" s="35" t="str">
        <f t="shared" si="24"/>
        <v/>
      </c>
      <c r="Q95" s="35" t="str">
        <f t="shared" si="25"/>
        <v/>
      </c>
      <c r="R95" s="60" t="str">
        <f t="shared" si="27"/>
        <v/>
      </c>
      <c r="S95" s="26">
        <f t="shared" si="28"/>
        <v>0</v>
      </c>
      <c r="T95" s="95" t="str">
        <f t="shared" si="29"/>
        <v/>
      </c>
      <c r="U95" s="26" t="str">
        <f t="shared" si="26"/>
        <v/>
      </c>
      <c r="V95" s="95" t="str">
        <f t="shared" si="30"/>
        <v/>
      </c>
      <c r="W95" s="140" t="s">
        <v>57</v>
      </c>
      <c r="X95" s="138" t="s">
        <v>57</v>
      </c>
      <c r="Y95" s="139"/>
      <c r="Z95" s="138" t="s">
        <v>57</v>
      </c>
      <c r="AA95" s="281"/>
      <c r="AB95" s="174"/>
      <c r="AC95" s="174"/>
      <c r="AD95" s="56"/>
      <c r="AE95" s="56"/>
      <c r="AF95" s="174"/>
      <c r="AG95" s="174"/>
      <c r="AH95" s="174"/>
      <c r="AI95" s="174"/>
      <c r="AJ95" s="174"/>
      <c r="AK95" s="174"/>
      <c r="AL95" s="174"/>
      <c r="AM95" s="174"/>
      <c r="AN95" s="174"/>
      <c r="AO95" s="174"/>
      <c r="AP95" s="174"/>
      <c r="AQ95" s="174"/>
      <c r="AR95" s="174"/>
      <c r="AS95" s="174"/>
      <c r="AT95" s="174"/>
      <c r="AU95" s="174"/>
      <c r="AV95" s="174"/>
      <c r="AW95" s="174"/>
      <c r="AX95" s="174"/>
    </row>
    <row r="96" spans="1:50" s="131" customFormat="1" ht="34.5" customHeight="1">
      <c r="A96" s="191"/>
      <c r="B96" s="174"/>
      <c r="C96" s="280"/>
      <c r="D96" s="422" t="s">
        <v>57</v>
      </c>
      <c r="E96" s="207"/>
      <c r="F96" s="207"/>
      <c r="G96" s="207"/>
      <c r="H96" s="207" t="s">
        <v>57</v>
      </c>
      <c r="I96" s="207" t="s">
        <v>57</v>
      </c>
      <c r="J96" s="86"/>
      <c r="K96" s="86"/>
      <c r="L96" s="22"/>
      <c r="M96" s="90"/>
      <c r="N96" s="22"/>
      <c r="O96" s="90"/>
      <c r="P96" s="35" t="str">
        <f t="shared" si="24"/>
        <v/>
      </c>
      <c r="Q96" s="35" t="str">
        <f t="shared" si="25"/>
        <v/>
      </c>
      <c r="R96" s="60" t="str">
        <f t="shared" si="27"/>
        <v/>
      </c>
      <c r="S96" s="26">
        <f t="shared" si="28"/>
        <v>0</v>
      </c>
      <c r="T96" s="95" t="str">
        <f t="shared" si="29"/>
        <v/>
      </c>
      <c r="U96" s="26" t="str">
        <f t="shared" si="26"/>
        <v/>
      </c>
      <c r="V96" s="95" t="str">
        <f t="shared" si="30"/>
        <v/>
      </c>
      <c r="W96" s="140" t="s">
        <v>57</v>
      </c>
      <c r="X96" s="138" t="s">
        <v>57</v>
      </c>
      <c r="Y96" s="139"/>
      <c r="Z96" s="138" t="s">
        <v>57</v>
      </c>
      <c r="AA96" s="281"/>
      <c r="AB96" s="174"/>
      <c r="AC96" s="174"/>
      <c r="AD96" s="56"/>
      <c r="AE96" s="56"/>
      <c r="AF96" s="174"/>
      <c r="AG96" s="174"/>
      <c r="AH96" s="174"/>
      <c r="AI96" s="174"/>
      <c r="AJ96" s="174"/>
      <c r="AK96" s="174"/>
      <c r="AL96" s="174"/>
      <c r="AM96" s="174"/>
      <c r="AN96" s="174"/>
      <c r="AO96" s="174"/>
      <c r="AP96" s="174"/>
      <c r="AQ96" s="174"/>
      <c r="AR96" s="174"/>
      <c r="AS96" s="174"/>
      <c r="AT96" s="174"/>
      <c r="AU96" s="174"/>
      <c r="AV96" s="174"/>
      <c r="AW96" s="174"/>
      <c r="AX96" s="174"/>
    </row>
    <row r="97" spans="1:50" s="131" customFormat="1" ht="34.5" customHeight="1">
      <c r="A97" s="191"/>
      <c r="B97" s="174"/>
      <c r="C97" s="280"/>
      <c r="D97" s="422" t="s">
        <v>57</v>
      </c>
      <c r="E97" s="207"/>
      <c r="F97" s="207"/>
      <c r="G97" s="207"/>
      <c r="H97" s="207" t="s">
        <v>57</v>
      </c>
      <c r="I97" s="207" t="s">
        <v>57</v>
      </c>
      <c r="J97" s="86"/>
      <c r="K97" s="86"/>
      <c r="L97" s="22"/>
      <c r="M97" s="90"/>
      <c r="N97" s="22"/>
      <c r="O97" s="90"/>
      <c r="P97" s="35" t="str">
        <f t="shared" si="24"/>
        <v/>
      </c>
      <c r="Q97" s="35" t="str">
        <f t="shared" si="25"/>
        <v/>
      </c>
      <c r="R97" s="60" t="str">
        <f t="shared" si="27"/>
        <v/>
      </c>
      <c r="S97" s="26">
        <f t="shared" si="28"/>
        <v>0</v>
      </c>
      <c r="T97" s="95" t="str">
        <f t="shared" si="29"/>
        <v/>
      </c>
      <c r="U97" s="26" t="str">
        <f t="shared" si="26"/>
        <v/>
      </c>
      <c r="V97" s="95" t="str">
        <f t="shared" si="30"/>
        <v/>
      </c>
      <c r="W97" s="140" t="s">
        <v>57</v>
      </c>
      <c r="X97" s="138" t="s">
        <v>57</v>
      </c>
      <c r="Y97" s="139"/>
      <c r="Z97" s="138" t="s">
        <v>57</v>
      </c>
      <c r="AA97" s="281"/>
      <c r="AB97" s="174"/>
      <c r="AC97" s="174"/>
      <c r="AD97" s="56"/>
      <c r="AE97" s="56"/>
      <c r="AF97" s="174"/>
      <c r="AG97" s="174"/>
      <c r="AH97" s="174"/>
      <c r="AI97" s="174"/>
      <c r="AJ97" s="174"/>
      <c r="AK97" s="174"/>
      <c r="AL97" s="174"/>
      <c r="AM97" s="174"/>
      <c r="AN97" s="174"/>
      <c r="AO97" s="174"/>
      <c r="AP97" s="174"/>
      <c r="AQ97" s="174"/>
      <c r="AR97" s="174"/>
      <c r="AS97" s="174"/>
      <c r="AT97" s="174"/>
      <c r="AU97" s="174"/>
      <c r="AV97" s="174"/>
      <c r="AW97" s="174"/>
      <c r="AX97" s="174"/>
    </row>
    <row r="98" spans="1:50" s="131" customFormat="1" ht="34.5" customHeight="1">
      <c r="A98" s="191"/>
      <c r="B98" s="174"/>
      <c r="C98" s="280"/>
      <c r="D98" s="422" t="s">
        <v>57</v>
      </c>
      <c r="E98" s="207"/>
      <c r="F98" s="207"/>
      <c r="G98" s="207"/>
      <c r="H98" s="207" t="s">
        <v>57</v>
      </c>
      <c r="I98" s="207" t="s">
        <v>57</v>
      </c>
      <c r="J98" s="86"/>
      <c r="K98" s="86"/>
      <c r="L98" s="22"/>
      <c r="M98" s="90"/>
      <c r="N98" s="22"/>
      <c r="O98" s="90"/>
      <c r="P98" s="35" t="str">
        <f t="shared" si="24"/>
        <v/>
      </c>
      <c r="Q98" s="35" t="str">
        <f t="shared" si="25"/>
        <v/>
      </c>
      <c r="R98" s="60" t="str">
        <f t="shared" si="27"/>
        <v/>
      </c>
      <c r="S98" s="26">
        <f t="shared" si="28"/>
        <v>0</v>
      </c>
      <c r="T98" s="95" t="str">
        <f t="shared" si="29"/>
        <v/>
      </c>
      <c r="U98" s="26" t="str">
        <f t="shared" si="26"/>
        <v/>
      </c>
      <c r="V98" s="95" t="str">
        <f t="shared" si="30"/>
        <v/>
      </c>
      <c r="W98" s="140" t="s">
        <v>57</v>
      </c>
      <c r="X98" s="138" t="s">
        <v>57</v>
      </c>
      <c r="Y98" s="139"/>
      <c r="Z98" s="138" t="s">
        <v>57</v>
      </c>
      <c r="AA98" s="281"/>
      <c r="AB98" s="174"/>
      <c r="AC98" s="174"/>
      <c r="AD98" s="56"/>
      <c r="AE98" s="56"/>
      <c r="AF98" s="174"/>
      <c r="AG98" s="174"/>
      <c r="AH98" s="174"/>
      <c r="AI98" s="174"/>
      <c r="AJ98" s="174"/>
      <c r="AK98" s="174"/>
      <c r="AL98" s="174"/>
      <c r="AM98" s="174"/>
      <c r="AN98" s="174"/>
      <c r="AO98" s="174"/>
      <c r="AP98" s="174"/>
      <c r="AQ98" s="174"/>
      <c r="AR98" s="174"/>
      <c r="AS98" s="174"/>
      <c r="AT98" s="174"/>
      <c r="AU98" s="174"/>
      <c r="AV98" s="174"/>
      <c r="AW98" s="174"/>
      <c r="AX98" s="174"/>
    </row>
    <row r="99" spans="1:50" s="131" customFormat="1" ht="34.5" customHeight="1">
      <c r="A99" s="191"/>
      <c r="B99" s="174"/>
      <c r="C99" s="280"/>
      <c r="D99" s="422" t="s">
        <v>57</v>
      </c>
      <c r="E99" s="207"/>
      <c r="F99" s="207"/>
      <c r="G99" s="207"/>
      <c r="H99" s="207" t="s">
        <v>57</v>
      </c>
      <c r="I99" s="207" t="s">
        <v>57</v>
      </c>
      <c r="J99" s="86"/>
      <c r="K99" s="86"/>
      <c r="L99" s="22"/>
      <c r="M99" s="90"/>
      <c r="N99" s="22"/>
      <c r="O99" s="90"/>
      <c r="P99" s="35" t="str">
        <f t="shared" si="24"/>
        <v/>
      </c>
      <c r="Q99" s="35" t="str">
        <f t="shared" si="25"/>
        <v/>
      </c>
      <c r="R99" s="60" t="str">
        <f t="shared" si="27"/>
        <v/>
      </c>
      <c r="S99" s="26">
        <f t="shared" si="28"/>
        <v>0</v>
      </c>
      <c r="T99" s="95" t="str">
        <f t="shared" si="29"/>
        <v/>
      </c>
      <c r="U99" s="26" t="str">
        <f t="shared" si="26"/>
        <v/>
      </c>
      <c r="V99" s="95" t="str">
        <f t="shared" si="30"/>
        <v/>
      </c>
      <c r="W99" s="140" t="s">
        <v>57</v>
      </c>
      <c r="X99" s="138" t="s">
        <v>57</v>
      </c>
      <c r="Y99" s="139"/>
      <c r="Z99" s="138" t="s">
        <v>57</v>
      </c>
      <c r="AA99" s="281"/>
      <c r="AB99" s="174"/>
      <c r="AC99" s="174"/>
      <c r="AD99" s="56"/>
      <c r="AE99" s="56"/>
      <c r="AF99" s="174"/>
      <c r="AG99" s="174"/>
      <c r="AH99" s="174"/>
      <c r="AI99" s="174"/>
      <c r="AJ99" s="174"/>
      <c r="AK99" s="174"/>
      <c r="AL99" s="174"/>
      <c r="AM99" s="174"/>
      <c r="AN99" s="174"/>
      <c r="AO99" s="174"/>
      <c r="AP99" s="174"/>
      <c r="AQ99" s="174"/>
      <c r="AR99" s="174"/>
      <c r="AS99" s="174"/>
      <c r="AT99" s="174"/>
      <c r="AU99" s="174"/>
      <c r="AV99" s="174"/>
      <c r="AW99" s="174"/>
      <c r="AX99" s="174"/>
    </row>
    <row r="100" spans="1:50" s="131" customFormat="1" ht="34.5" customHeight="1">
      <c r="A100" s="191"/>
      <c r="B100" s="174"/>
      <c r="C100" s="280"/>
      <c r="D100" s="422" t="s">
        <v>57</v>
      </c>
      <c r="E100" s="207"/>
      <c r="F100" s="207"/>
      <c r="G100" s="207"/>
      <c r="H100" s="207" t="s">
        <v>57</v>
      </c>
      <c r="I100" s="207" t="s">
        <v>57</v>
      </c>
      <c r="J100" s="86"/>
      <c r="K100" s="86"/>
      <c r="L100" s="22"/>
      <c r="M100" s="90"/>
      <c r="N100" s="22"/>
      <c r="O100" s="90"/>
      <c r="P100" s="35" t="str">
        <f t="shared" si="24"/>
        <v/>
      </c>
      <c r="Q100" s="35" t="str">
        <f t="shared" si="25"/>
        <v/>
      </c>
      <c r="R100" s="60" t="str">
        <f t="shared" si="27"/>
        <v/>
      </c>
      <c r="S100" s="26">
        <f t="shared" si="28"/>
        <v>0</v>
      </c>
      <c r="T100" s="95" t="str">
        <f t="shared" si="29"/>
        <v/>
      </c>
      <c r="U100" s="26" t="str">
        <f t="shared" si="26"/>
        <v/>
      </c>
      <c r="V100" s="95" t="str">
        <f t="shared" si="30"/>
        <v/>
      </c>
      <c r="W100" s="140" t="s">
        <v>57</v>
      </c>
      <c r="X100" s="138" t="s">
        <v>57</v>
      </c>
      <c r="Y100" s="139"/>
      <c r="Z100" s="138" t="s">
        <v>57</v>
      </c>
      <c r="AA100" s="281"/>
      <c r="AB100" s="174"/>
      <c r="AC100" s="174"/>
      <c r="AD100" s="56"/>
      <c r="AE100" s="56"/>
      <c r="AF100" s="174"/>
      <c r="AG100" s="174"/>
      <c r="AH100" s="174"/>
      <c r="AI100" s="174"/>
      <c r="AJ100" s="174"/>
      <c r="AK100" s="174"/>
      <c r="AL100" s="174"/>
      <c r="AM100" s="174"/>
      <c r="AN100" s="174"/>
      <c r="AO100" s="174"/>
      <c r="AP100" s="174"/>
      <c r="AQ100" s="174"/>
      <c r="AR100" s="174"/>
      <c r="AS100" s="174"/>
      <c r="AT100" s="174"/>
      <c r="AU100" s="174"/>
      <c r="AV100" s="174"/>
      <c r="AW100" s="174"/>
      <c r="AX100" s="174"/>
    </row>
    <row r="101" spans="1:50" s="131" customFormat="1" ht="34.5" customHeight="1">
      <c r="A101" s="191"/>
      <c r="B101" s="174"/>
      <c r="C101" s="280"/>
      <c r="D101" s="422" t="s">
        <v>57</v>
      </c>
      <c r="E101" s="207"/>
      <c r="F101" s="207"/>
      <c r="G101" s="207"/>
      <c r="H101" s="207" t="s">
        <v>57</v>
      </c>
      <c r="I101" s="207" t="s">
        <v>57</v>
      </c>
      <c r="J101" s="86"/>
      <c r="K101" s="86"/>
      <c r="L101" s="22"/>
      <c r="M101" s="90"/>
      <c r="N101" s="22"/>
      <c r="O101" s="90"/>
      <c r="P101" s="35" t="str">
        <f t="shared" si="24"/>
        <v/>
      </c>
      <c r="Q101" s="35" t="str">
        <f t="shared" si="25"/>
        <v/>
      </c>
      <c r="R101" s="60" t="str">
        <f t="shared" si="27"/>
        <v/>
      </c>
      <c r="S101" s="26">
        <f t="shared" si="28"/>
        <v>0</v>
      </c>
      <c r="T101" s="95" t="str">
        <f t="shared" si="29"/>
        <v/>
      </c>
      <c r="U101" s="26" t="str">
        <f t="shared" si="26"/>
        <v/>
      </c>
      <c r="V101" s="95" t="str">
        <f t="shared" si="30"/>
        <v/>
      </c>
      <c r="W101" s="140" t="s">
        <v>57</v>
      </c>
      <c r="X101" s="138" t="s">
        <v>57</v>
      </c>
      <c r="Y101" s="139"/>
      <c r="Z101" s="138" t="s">
        <v>57</v>
      </c>
      <c r="AA101" s="281"/>
      <c r="AB101" s="174"/>
      <c r="AC101" s="174"/>
      <c r="AD101" s="56"/>
      <c r="AE101" s="56"/>
      <c r="AF101" s="174"/>
      <c r="AG101" s="174"/>
      <c r="AH101" s="174"/>
      <c r="AI101" s="174"/>
      <c r="AJ101" s="174"/>
      <c r="AK101" s="174"/>
      <c r="AL101" s="174"/>
      <c r="AM101" s="174"/>
      <c r="AN101" s="174"/>
      <c r="AO101" s="174"/>
      <c r="AP101" s="174"/>
      <c r="AQ101" s="174"/>
      <c r="AR101" s="174"/>
      <c r="AS101" s="174"/>
      <c r="AT101" s="174"/>
      <c r="AU101" s="174"/>
      <c r="AV101" s="174"/>
      <c r="AW101" s="174"/>
      <c r="AX101" s="174"/>
    </row>
    <row r="102" spans="1:50" s="131" customFormat="1" ht="34.5" customHeight="1">
      <c r="A102" s="191"/>
      <c r="B102" s="174"/>
      <c r="C102" s="280"/>
      <c r="D102" s="422" t="s">
        <v>57</v>
      </c>
      <c r="E102" s="207"/>
      <c r="F102" s="207"/>
      <c r="G102" s="207"/>
      <c r="H102" s="207" t="s">
        <v>57</v>
      </c>
      <c r="I102" s="207" t="s">
        <v>57</v>
      </c>
      <c r="J102" s="86"/>
      <c r="K102" s="86"/>
      <c r="L102" s="22"/>
      <c r="M102" s="90"/>
      <c r="N102" s="22"/>
      <c r="O102" s="90"/>
      <c r="P102" s="35" t="str">
        <f t="shared" si="24"/>
        <v/>
      </c>
      <c r="Q102" s="35" t="str">
        <f t="shared" si="25"/>
        <v/>
      </c>
      <c r="R102" s="60" t="str">
        <f t="shared" si="27"/>
        <v/>
      </c>
      <c r="S102" s="26">
        <f t="shared" si="28"/>
        <v>0</v>
      </c>
      <c r="T102" s="95" t="str">
        <f t="shared" si="29"/>
        <v/>
      </c>
      <c r="U102" s="26" t="str">
        <f t="shared" si="26"/>
        <v/>
      </c>
      <c r="V102" s="95" t="str">
        <f t="shared" si="30"/>
        <v/>
      </c>
      <c r="W102" s="140" t="s">
        <v>57</v>
      </c>
      <c r="X102" s="138" t="s">
        <v>57</v>
      </c>
      <c r="Y102" s="139"/>
      <c r="Z102" s="138" t="s">
        <v>57</v>
      </c>
      <c r="AA102" s="281"/>
      <c r="AB102" s="174"/>
      <c r="AC102" s="174"/>
      <c r="AD102" s="56"/>
      <c r="AE102" s="56"/>
      <c r="AF102" s="174"/>
      <c r="AG102" s="174"/>
      <c r="AH102" s="174"/>
      <c r="AI102" s="174"/>
      <c r="AJ102" s="174"/>
      <c r="AK102" s="174"/>
      <c r="AL102" s="174"/>
      <c r="AM102" s="174"/>
      <c r="AN102" s="174"/>
      <c r="AO102" s="174"/>
      <c r="AP102" s="174"/>
      <c r="AQ102" s="174"/>
      <c r="AR102" s="174"/>
      <c r="AS102" s="174"/>
      <c r="AT102" s="174"/>
      <c r="AU102" s="174"/>
      <c r="AV102" s="174"/>
      <c r="AW102" s="174"/>
      <c r="AX102" s="174"/>
    </row>
    <row r="103" spans="1:50" s="131" customFormat="1" ht="34.5" customHeight="1">
      <c r="A103" s="191"/>
      <c r="B103" s="174"/>
      <c r="C103" s="280"/>
      <c r="D103" s="422" t="s">
        <v>57</v>
      </c>
      <c r="E103" s="207"/>
      <c r="F103" s="207"/>
      <c r="G103" s="207"/>
      <c r="H103" s="207" t="s">
        <v>57</v>
      </c>
      <c r="I103" s="207" t="s">
        <v>57</v>
      </c>
      <c r="J103" s="86"/>
      <c r="K103" s="86"/>
      <c r="L103" s="22"/>
      <c r="M103" s="90"/>
      <c r="N103" s="22"/>
      <c r="O103" s="90"/>
      <c r="P103" s="35" t="str">
        <f t="shared" si="24"/>
        <v/>
      </c>
      <c r="Q103" s="35" t="str">
        <f t="shared" si="25"/>
        <v/>
      </c>
      <c r="R103" s="60" t="str">
        <f t="shared" si="27"/>
        <v/>
      </c>
      <c r="S103" s="26">
        <f t="shared" si="28"/>
        <v>0</v>
      </c>
      <c r="T103" s="95" t="str">
        <f t="shared" si="29"/>
        <v/>
      </c>
      <c r="U103" s="26" t="str">
        <f t="shared" si="26"/>
        <v/>
      </c>
      <c r="V103" s="95" t="str">
        <f t="shared" si="30"/>
        <v/>
      </c>
      <c r="W103" s="140" t="s">
        <v>57</v>
      </c>
      <c r="X103" s="138" t="s">
        <v>57</v>
      </c>
      <c r="Y103" s="139"/>
      <c r="Z103" s="138" t="s">
        <v>57</v>
      </c>
      <c r="AA103" s="281"/>
      <c r="AB103" s="174"/>
      <c r="AC103" s="174"/>
      <c r="AD103" s="56"/>
      <c r="AE103" s="56"/>
      <c r="AF103" s="174"/>
      <c r="AG103" s="174"/>
      <c r="AH103" s="174"/>
      <c r="AI103" s="174"/>
      <c r="AJ103" s="174"/>
      <c r="AK103" s="174"/>
      <c r="AL103" s="174"/>
      <c r="AM103" s="174"/>
      <c r="AN103" s="174"/>
      <c r="AO103" s="174"/>
      <c r="AP103" s="174"/>
      <c r="AQ103" s="174"/>
      <c r="AR103" s="174"/>
      <c r="AS103" s="174"/>
      <c r="AT103" s="174"/>
      <c r="AU103" s="174"/>
      <c r="AV103" s="174"/>
      <c r="AW103" s="174"/>
      <c r="AX103" s="174"/>
    </row>
    <row r="104" spans="1:50" s="131" customFormat="1" ht="34.5" customHeight="1">
      <c r="A104" s="191"/>
      <c r="B104" s="174"/>
      <c r="C104" s="280"/>
      <c r="D104" s="422" t="s">
        <v>57</v>
      </c>
      <c r="E104" s="207"/>
      <c r="F104" s="207"/>
      <c r="G104" s="207"/>
      <c r="H104" s="207" t="s">
        <v>57</v>
      </c>
      <c r="I104" s="207" t="s">
        <v>57</v>
      </c>
      <c r="J104" s="86"/>
      <c r="K104" s="86"/>
      <c r="L104" s="22"/>
      <c r="M104" s="90"/>
      <c r="N104" s="22"/>
      <c r="O104" s="90"/>
      <c r="P104" s="35" t="str">
        <f t="shared" si="24"/>
        <v/>
      </c>
      <c r="Q104" s="35" t="str">
        <f t="shared" si="25"/>
        <v/>
      </c>
      <c r="R104" s="60" t="str">
        <f t="shared" si="27"/>
        <v/>
      </c>
      <c r="S104" s="26">
        <f t="shared" si="28"/>
        <v>0</v>
      </c>
      <c r="T104" s="95" t="str">
        <f t="shared" si="29"/>
        <v/>
      </c>
      <c r="U104" s="26" t="str">
        <f t="shared" si="26"/>
        <v/>
      </c>
      <c r="V104" s="95" t="str">
        <f t="shared" si="30"/>
        <v/>
      </c>
      <c r="W104" s="140" t="s">
        <v>57</v>
      </c>
      <c r="X104" s="138" t="s">
        <v>57</v>
      </c>
      <c r="Y104" s="139"/>
      <c r="Z104" s="138" t="s">
        <v>57</v>
      </c>
      <c r="AA104" s="281"/>
      <c r="AB104" s="174"/>
      <c r="AC104" s="174"/>
      <c r="AD104" s="56"/>
      <c r="AE104" s="56"/>
      <c r="AF104" s="174"/>
      <c r="AG104" s="174"/>
      <c r="AH104" s="174"/>
      <c r="AI104" s="174"/>
      <c r="AJ104" s="174"/>
      <c r="AK104" s="174"/>
      <c r="AL104" s="174"/>
      <c r="AM104" s="174"/>
      <c r="AN104" s="174"/>
      <c r="AO104" s="174"/>
      <c r="AP104" s="174"/>
      <c r="AQ104" s="174"/>
      <c r="AR104" s="174"/>
      <c r="AS104" s="174"/>
      <c r="AT104" s="174"/>
      <c r="AU104" s="174"/>
      <c r="AV104" s="174"/>
      <c r="AW104" s="174"/>
      <c r="AX104" s="174"/>
    </row>
    <row r="105" spans="1:50" s="131" customFormat="1" ht="34.5" customHeight="1">
      <c r="A105" s="191"/>
      <c r="B105" s="174"/>
      <c r="C105" s="280"/>
      <c r="D105" s="422" t="s">
        <v>57</v>
      </c>
      <c r="E105" s="207"/>
      <c r="F105" s="207"/>
      <c r="G105" s="207"/>
      <c r="H105" s="207" t="s">
        <v>57</v>
      </c>
      <c r="I105" s="207" t="s">
        <v>57</v>
      </c>
      <c r="J105" s="86"/>
      <c r="K105" s="86"/>
      <c r="L105" s="22"/>
      <c r="M105" s="90"/>
      <c r="N105" s="22"/>
      <c r="O105" s="90"/>
      <c r="P105" s="35" t="str">
        <f t="shared" si="24"/>
        <v/>
      </c>
      <c r="Q105" s="35" t="str">
        <f t="shared" si="25"/>
        <v/>
      </c>
      <c r="R105" s="60" t="str">
        <f t="shared" si="27"/>
        <v/>
      </c>
      <c r="S105" s="26">
        <f t="shared" si="28"/>
        <v>0</v>
      </c>
      <c r="T105" s="95" t="str">
        <f t="shared" si="29"/>
        <v/>
      </c>
      <c r="U105" s="26" t="str">
        <f t="shared" si="26"/>
        <v/>
      </c>
      <c r="V105" s="95" t="str">
        <f t="shared" si="30"/>
        <v/>
      </c>
      <c r="W105" s="140" t="s">
        <v>57</v>
      </c>
      <c r="X105" s="138" t="s">
        <v>57</v>
      </c>
      <c r="Y105" s="139"/>
      <c r="Z105" s="138" t="s">
        <v>57</v>
      </c>
      <c r="AA105" s="281"/>
      <c r="AB105" s="174"/>
      <c r="AC105" s="174"/>
      <c r="AD105" s="56"/>
      <c r="AE105" s="56"/>
      <c r="AF105" s="174"/>
      <c r="AG105" s="174"/>
      <c r="AH105" s="174"/>
      <c r="AI105" s="174"/>
      <c r="AJ105" s="174"/>
      <c r="AK105" s="174"/>
      <c r="AL105" s="174"/>
      <c r="AM105" s="174"/>
      <c r="AN105" s="174"/>
      <c r="AO105" s="174"/>
      <c r="AP105" s="174"/>
      <c r="AQ105" s="174"/>
      <c r="AR105" s="174"/>
      <c r="AS105" s="174"/>
      <c r="AT105" s="174"/>
      <c r="AU105" s="174"/>
      <c r="AV105" s="174"/>
      <c r="AW105" s="174"/>
      <c r="AX105" s="174"/>
    </row>
    <row r="106" spans="1:50" s="131" customFormat="1" ht="34.5" customHeight="1">
      <c r="A106" s="191"/>
      <c r="B106" s="174"/>
      <c r="C106" s="280"/>
      <c r="D106" s="422" t="s">
        <v>57</v>
      </c>
      <c r="E106" s="207"/>
      <c r="F106" s="207"/>
      <c r="G106" s="207"/>
      <c r="H106" s="207" t="s">
        <v>57</v>
      </c>
      <c r="I106" s="207" t="s">
        <v>57</v>
      </c>
      <c r="J106" s="86"/>
      <c r="K106" s="86"/>
      <c r="L106" s="22"/>
      <c r="M106" s="90"/>
      <c r="N106" s="22"/>
      <c r="O106" s="90"/>
      <c r="P106" s="35" t="str">
        <f t="shared" si="24"/>
        <v/>
      </c>
      <c r="Q106" s="35" t="str">
        <f t="shared" si="25"/>
        <v/>
      </c>
      <c r="R106" s="60" t="str">
        <f t="shared" si="27"/>
        <v/>
      </c>
      <c r="S106" s="26">
        <f t="shared" si="28"/>
        <v>0</v>
      </c>
      <c r="T106" s="95" t="str">
        <f t="shared" si="29"/>
        <v/>
      </c>
      <c r="U106" s="26" t="str">
        <f t="shared" si="26"/>
        <v/>
      </c>
      <c r="V106" s="95" t="str">
        <f t="shared" si="30"/>
        <v/>
      </c>
      <c r="W106" s="140" t="s">
        <v>57</v>
      </c>
      <c r="X106" s="138" t="s">
        <v>57</v>
      </c>
      <c r="Y106" s="139"/>
      <c r="Z106" s="138" t="s">
        <v>57</v>
      </c>
      <c r="AA106" s="281"/>
      <c r="AB106" s="174"/>
      <c r="AC106" s="174"/>
      <c r="AD106" s="56"/>
      <c r="AE106" s="56"/>
      <c r="AF106" s="174"/>
      <c r="AG106" s="174"/>
      <c r="AH106" s="174"/>
      <c r="AI106" s="174"/>
      <c r="AJ106" s="174"/>
      <c r="AK106" s="174"/>
      <c r="AL106" s="174"/>
      <c r="AM106" s="174"/>
      <c r="AN106" s="174"/>
      <c r="AO106" s="174"/>
      <c r="AP106" s="174"/>
      <c r="AQ106" s="174"/>
      <c r="AR106" s="174"/>
      <c r="AS106" s="174"/>
      <c r="AT106" s="174"/>
      <c r="AU106" s="174"/>
      <c r="AV106" s="174"/>
      <c r="AW106" s="174"/>
      <c r="AX106" s="174"/>
    </row>
    <row r="107" spans="1:50" s="131" customFormat="1" ht="34.5" customHeight="1">
      <c r="A107" s="191"/>
      <c r="B107" s="174"/>
      <c r="C107" s="280"/>
      <c r="D107" s="422" t="s">
        <v>57</v>
      </c>
      <c r="E107" s="207"/>
      <c r="F107" s="207"/>
      <c r="G107" s="207"/>
      <c r="H107" s="207" t="s">
        <v>57</v>
      </c>
      <c r="I107" s="207" t="s">
        <v>57</v>
      </c>
      <c r="J107" s="86"/>
      <c r="K107" s="86"/>
      <c r="L107" s="22"/>
      <c r="M107" s="90"/>
      <c r="N107" s="22"/>
      <c r="O107" s="90"/>
      <c r="P107" s="35" t="str">
        <f t="shared" si="24"/>
        <v/>
      </c>
      <c r="Q107" s="35" t="str">
        <f t="shared" si="25"/>
        <v/>
      </c>
      <c r="R107" s="60" t="str">
        <f t="shared" si="27"/>
        <v/>
      </c>
      <c r="S107" s="26">
        <f t="shared" si="28"/>
        <v>0</v>
      </c>
      <c r="T107" s="95" t="str">
        <f t="shared" si="29"/>
        <v/>
      </c>
      <c r="U107" s="26" t="str">
        <f t="shared" si="26"/>
        <v/>
      </c>
      <c r="V107" s="95" t="str">
        <f t="shared" si="30"/>
        <v/>
      </c>
      <c r="W107" s="140" t="s">
        <v>57</v>
      </c>
      <c r="X107" s="138" t="s">
        <v>57</v>
      </c>
      <c r="Y107" s="139"/>
      <c r="Z107" s="138" t="s">
        <v>57</v>
      </c>
      <c r="AA107" s="281"/>
      <c r="AB107" s="174"/>
      <c r="AC107" s="174"/>
      <c r="AD107" s="56"/>
      <c r="AE107" s="56"/>
      <c r="AF107" s="174"/>
      <c r="AG107" s="174"/>
      <c r="AH107" s="174"/>
      <c r="AI107" s="174"/>
      <c r="AJ107" s="174"/>
      <c r="AK107" s="174"/>
      <c r="AL107" s="174"/>
      <c r="AM107" s="174"/>
      <c r="AN107" s="174"/>
      <c r="AO107" s="174"/>
      <c r="AP107" s="174"/>
      <c r="AQ107" s="174"/>
      <c r="AR107" s="174"/>
      <c r="AS107" s="174"/>
      <c r="AT107" s="174"/>
      <c r="AU107" s="174"/>
      <c r="AV107" s="174"/>
      <c r="AW107" s="174"/>
      <c r="AX107" s="174"/>
    </row>
    <row r="108" spans="1:50" s="131" customFormat="1" ht="34.5" customHeight="1">
      <c r="A108" s="191"/>
      <c r="B108" s="174"/>
      <c r="C108" s="280"/>
      <c r="D108" s="422" t="s">
        <v>57</v>
      </c>
      <c r="E108" s="207"/>
      <c r="F108" s="207"/>
      <c r="G108" s="207"/>
      <c r="H108" s="207" t="s">
        <v>57</v>
      </c>
      <c r="I108" s="207" t="s">
        <v>57</v>
      </c>
      <c r="J108" s="86"/>
      <c r="K108" s="86"/>
      <c r="L108" s="22"/>
      <c r="M108" s="90"/>
      <c r="N108" s="22"/>
      <c r="O108" s="90"/>
      <c r="P108" s="35" t="str">
        <f t="shared" si="24"/>
        <v/>
      </c>
      <c r="Q108" s="35" t="str">
        <f t="shared" si="25"/>
        <v/>
      </c>
      <c r="R108" s="60" t="str">
        <f t="shared" si="27"/>
        <v/>
      </c>
      <c r="S108" s="26">
        <f t="shared" si="28"/>
        <v>0</v>
      </c>
      <c r="T108" s="95" t="str">
        <f t="shared" si="29"/>
        <v/>
      </c>
      <c r="U108" s="26" t="str">
        <f t="shared" si="26"/>
        <v/>
      </c>
      <c r="V108" s="95" t="str">
        <f t="shared" si="30"/>
        <v/>
      </c>
      <c r="W108" s="140" t="s">
        <v>57</v>
      </c>
      <c r="X108" s="138" t="s">
        <v>57</v>
      </c>
      <c r="Y108" s="139"/>
      <c r="Z108" s="138" t="s">
        <v>57</v>
      </c>
      <c r="AA108" s="281"/>
      <c r="AB108" s="174"/>
      <c r="AC108" s="174"/>
      <c r="AD108" s="56"/>
      <c r="AE108" s="56"/>
      <c r="AF108" s="174"/>
      <c r="AG108" s="174"/>
      <c r="AH108" s="174"/>
      <c r="AI108" s="174"/>
      <c r="AJ108" s="174"/>
      <c r="AK108" s="174"/>
      <c r="AL108" s="174"/>
      <c r="AM108" s="174"/>
      <c r="AN108" s="174"/>
      <c r="AO108" s="174"/>
      <c r="AP108" s="174"/>
      <c r="AQ108" s="174"/>
      <c r="AR108" s="174"/>
      <c r="AS108" s="174"/>
      <c r="AT108" s="174"/>
      <c r="AU108" s="174"/>
      <c r="AV108" s="174"/>
      <c r="AW108" s="174"/>
      <c r="AX108" s="174"/>
    </row>
    <row r="109" spans="1:50" s="131" customFormat="1" ht="34.5" customHeight="1">
      <c r="A109" s="191"/>
      <c r="B109" s="174"/>
      <c r="C109" s="280"/>
      <c r="D109" s="422" t="s">
        <v>57</v>
      </c>
      <c r="E109" s="207"/>
      <c r="F109" s="207"/>
      <c r="G109" s="207"/>
      <c r="H109" s="207" t="s">
        <v>57</v>
      </c>
      <c r="I109" s="207" t="s">
        <v>57</v>
      </c>
      <c r="J109" s="86"/>
      <c r="K109" s="86"/>
      <c r="L109" s="22"/>
      <c r="M109" s="90"/>
      <c r="N109" s="22"/>
      <c r="O109" s="90"/>
      <c r="P109" s="35" t="str">
        <f t="shared" si="24"/>
        <v/>
      </c>
      <c r="Q109" s="35" t="str">
        <f t="shared" si="25"/>
        <v/>
      </c>
      <c r="R109" s="60" t="str">
        <f t="shared" si="27"/>
        <v/>
      </c>
      <c r="S109" s="26">
        <f t="shared" si="28"/>
        <v>0</v>
      </c>
      <c r="T109" s="95" t="str">
        <f t="shared" si="29"/>
        <v/>
      </c>
      <c r="U109" s="26" t="str">
        <f t="shared" si="26"/>
        <v/>
      </c>
      <c r="V109" s="95" t="str">
        <f t="shared" si="30"/>
        <v/>
      </c>
      <c r="W109" s="140" t="s">
        <v>57</v>
      </c>
      <c r="X109" s="138" t="s">
        <v>57</v>
      </c>
      <c r="Y109" s="139"/>
      <c r="Z109" s="138" t="s">
        <v>57</v>
      </c>
      <c r="AA109" s="281"/>
      <c r="AB109" s="174"/>
      <c r="AC109" s="174"/>
      <c r="AD109" s="56"/>
      <c r="AE109" s="56"/>
      <c r="AF109" s="174"/>
      <c r="AG109" s="174"/>
      <c r="AH109" s="174"/>
      <c r="AI109" s="174"/>
      <c r="AJ109" s="174"/>
      <c r="AK109" s="174"/>
      <c r="AL109" s="174"/>
      <c r="AM109" s="174"/>
      <c r="AN109" s="174"/>
      <c r="AO109" s="174"/>
      <c r="AP109" s="174"/>
      <c r="AQ109" s="174"/>
      <c r="AR109" s="174"/>
      <c r="AS109" s="174"/>
      <c r="AT109" s="174"/>
      <c r="AU109" s="174"/>
      <c r="AV109" s="174"/>
      <c r="AW109" s="174"/>
      <c r="AX109" s="174"/>
    </row>
    <row r="110" spans="1:50" s="131" customFormat="1" ht="34.5" customHeight="1">
      <c r="A110" s="191"/>
      <c r="B110" s="174"/>
      <c r="C110" s="280"/>
      <c r="D110" s="422" t="s">
        <v>57</v>
      </c>
      <c r="E110" s="207"/>
      <c r="F110" s="207"/>
      <c r="G110" s="207"/>
      <c r="H110" s="207" t="s">
        <v>57</v>
      </c>
      <c r="I110" s="207" t="s">
        <v>57</v>
      </c>
      <c r="J110" s="86"/>
      <c r="K110" s="86"/>
      <c r="L110" s="22"/>
      <c r="M110" s="90"/>
      <c r="N110" s="22"/>
      <c r="O110" s="90"/>
      <c r="P110" s="35" t="str">
        <f t="shared" si="24"/>
        <v/>
      </c>
      <c r="Q110" s="35" t="str">
        <f t="shared" si="25"/>
        <v/>
      </c>
      <c r="R110" s="60" t="str">
        <f t="shared" si="27"/>
        <v/>
      </c>
      <c r="S110" s="26">
        <f t="shared" si="28"/>
        <v>0</v>
      </c>
      <c r="T110" s="95" t="str">
        <f t="shared" si="29"/>
        <v/>
      </c>
      <c r="U110" s="26" t="str">
        <f t="shared" si="26"/>
        <v/>
      </c>
      <c r="V110" s="95" t="str">
        <f t="shared" si="30"/>
        <v/>
      </c>
      <c r="W110" s="140" t="s">
        <v>57</v>
      </c>
      <c r="X110" s="138" t="s">
        <v>57</v>
      </c>
      <c r="Y110" s="139"/>
      <c r="Z110" s="138" t="s">
        <v>57</v>
      </c>
      <c r="AA110" s="281"/>
      <c r="AB110" s="174"/>
      <c r="AC110" s="174"/>
      <c r="AD110" s="56"/>
      <c r="AE110" s="56"/>
      <c r="AF110" s="174"/>
      <c r="AG110" s="174"/>
      <c r="AH110" s="174"/>
      <c r="AI110" s="174"/>
      <c r="AJ110" s="174"/>
      <c r="AK110" s="174"/>
      <c r="AL110" s="174"/>
      <c r="AM110" s="174"/>
      <c r="AN110" s="174"/>
      <c r="AO110" s="174"/>
      <c r="AP110" s="174"/>
      <c r="AQ110" s="174"/>
      <c r="AR110" s="174"/>
      <c r="AS110" s="174"/>
      <c r="AT110" s="174"/>
      <c r="AU110" s="174"/>
      <c r="AV110" s="174"/>
      <c r="AW110" s="174"/>
      <c r="AX110" s="174"/>
    </row>
    <row r="111" spans="1:50" s="131" customFormat="1" ht="34.5" customHeight="1">
      <c r="A111" s="191"/>
      <c r="B111" s="174"/>
      <c r="C111" s="280"/>
      <c r="D111" s="422" t="s">
        <v>57</v>
      </c>
      <c r="E111" s="207"/>
      <c r="F111" s="207"/>
      <c r="G111" s="207"/>
      <c r="H111" s="207" t="s">
        <v>57</v>
      </c>
      <c r="I111" s="207" t="s">
        <v>57</v>
      </c>
      <c r="J111" s="86"/>
      <c r="K111" s="86"/>
      <c r="L111" s="22"/>
      <c r="M111" s="90"/>
      <c r="N111" s="22"/>
      <c r="O111" s="90"/>
      <c r="P111" s="35" t="str">
        <f t="shared" si="24"/>
        <v/>
      </c>
      <c r="Q111" s="35" t="str">
        <f t="shared" si="25"/>
        <v/>
      </c>
      <c r="R111" s="60" t="str">
        <f t="shared" si="27"/>
        <v/>
      </c>
      <c r="S111" s="26">
        <f t="shared" si="28"/>
        <v>0</v>
      </c>
      <c r="T111" s="95" t="str">
        <f t="shared" si="29"/>
        <v/>
      </c>
      <c r="U111" s="26" t="str">
        <f t="shared" si="26"/>
        <v/>
      </c>
      <c r="V111" s="95" t="str">
        <f t="shared" si="30"/>
        <v/>
      </c>
      <c r="W111" s="140" t="s">
        <v>57</v>
      </c>
      <c r="X111" s="138" t="s">
        <v>57</v>
      </c>
      <c r="Y111" s="139"/>
      <c r="Z111" s="138" t="s">
        <v>57</v>
      </c>
      <c r="AA111" s="281"/>
      <c r="AB111" s="174"/>
      <c r="AC111" s="174"/>
      <c r="AD111" s="56"/>
      <c r="AE111" s="56"/>
      <c r="AF111" s="174"/>
      <c r="AG111" s="174"/>
      <c r="AH111" s="174"/>
      <c r="AI111" s="174"/>
      <c r="AJ111" s="174"/>
      <c r="AK111" s="174"/>
      <c r="AL111" s="174"/>
      <c r="AM111" s="174"/>
      <c r="AN111" s="174"/>
      <c r="AO111" s="174"/>
      <c r="AP111" s="174"/>
      <c r="AQ111" s="174"/>
      <c r="AR111" s="174"/>
      <c r="AS111" s="174"/>
      <c r="AT111" s="174"/>
      <c r="AU111" s="174"/>
      <c r="AV111" s="174"/>
      <c r="AW111" s="174"/>
      <c r="AX111" s="174"/>
    </row>
    <row r="112" spans="1:50" s="131" customFormat="1" ht="34.5" customHeight="1">
      <c r="A112" s="191"/>
      <c r="B112" s="174"/>
      <c r="C112" s="280"/>
      <c r="D112" s="422" t="s">
        <v>57</v>
      </c>
      <c r="E112" s="207"/>
      <c r="F112" s="207"/>
      <c r="G112" s="207"/>
      <c r="H112" s="207" t="s">
        <v>57</v>
      </c>
      <c r="I112" s="207" t="s">
        <v>57</v>
      </c>
      <c r="J112" s="86"/>
      <c r="K112" s="86"/>
      <c r="L112" s="22"/>
      <c r="M112" s="90"/>
      <c r="N112" s="22"/>
      <c r="O112" s="90"/>
      <c r="P112" s="35" t="str">
        <f t="shared" si="24"/>
        <v/>
      </c>
      <c r="Q112" s="35" t="str">
        <f t="shared" si="25"/>
        <v/>
      </c>
      <c r="R112" s="60" t="str">
        <f t="shared" si="27"/>
        <v/>
      </c>
      <c r="S112" s="26">
        <f t="shared" si="28"/>
        <v>0</v>
      </c>
      <c r="T112" s="95" t="str">
        <f t="shared" si="29"/>
        <v/>
      </c>
      <c r="U112" s="26" t="str">
        <f t="shared" si="26"/>
        <v/>
      </c>
      <c r="V112" s="95" t="str">
        <f t="shared" si="30"/>
        <v/>
      </c>
      <c r="W112" s="140" t="s">
        <v>57</v>
      </c>
      <c r="X112" s="138" t="s">
        <v>57</v>
      </c>
      <c r="Y112" s="139"/>
      <c r="Z112" s="138" t="s">
        <v>57</v>
      </c>
      <c r="AA112" s="281"/>
      <c r="AB112" s="174"/>
      <c r="AC112" s="174"/>
      <c r="AD112" s="56"/>
      <c r="AE112" s="56"/>
      <c r="AF112" s="174"/>
      <c r="AG112" s="174"/>
      <c r="AH112" s="174"/>
      <c r="AI112" s="174"/>
      <c r="AJ112" s="174"/>
      <c r="AK112" s="174"/>
      <c r="AL112" s="174"/>
      <c r="AM112" s="174"/>
      <c r="AN112" s="174"/>
      <c r="AO112" s="174"/>
      <c r="AP112" s="174"/>
      <c r="AQ112" s="174"/>
      <c r="AR112" s="174"/>
      <c r="AS112" s="174"/>
      <c r="AT112" s="174"/>
      <c r="AU112" s="174"/>
      <c r="AV112" s="174"/>
      <c r="AW112" s="174"/>
      <c r="AX112" s="174"/>
    </row>
    <row r="113" spans="1:50" s="131" customFormat="1" ht="34.5" customHeight="1">
      <c r="A113" s="191"/>
      <c r="B113" s="174"/>
      <c r="C113" s="280"/>
      <c r="D113" s="422" t="s">
        <v>57</v>
      </c>
      <c r="E113" s="207"/>
      <c r="F113" s="207"/>
      <c r="G113" s="207"/>
      <c r="H113" s="207" t="s">
        <v>57</v>
      </c>
      <c r="I113" s="207" t="s">
        <v>57</v>
      </c>
      <c r="J113" s="86"/>
      <c r="K113" s="86"/>
      <c r="L113" s="22"/>
      <c r="M113" s="90"/>
      <c r="N113" s="22"/>
      <c r="O113" s="90"/>
      <c r="P113" s="35" t="str">
        <f t="shared" si="24"/>
        <v/>
      </c>
      <c r="Q113" s="35" t="str">
        <f t="shared" si="25"/>
        <v/>
      </c>
      <c r="R113" s="60" t="str">
        <f t="shared" si="27"/>
        <v/>
      </c>
      <c r="S113" s="26">
        <f t="shared" si="28"/>
        <v>0</v>
      </c>
      <c r="T113" s="95" t="str">
        <f t="shared" si="29"/>
        <v/>
      </c>
      <c r="U113" s="26" t="str">
        <f t="shared" si="26"/>
        <v/>
      </c>
      <c r="V113" s="95" t="str">
        <f t="shared" si="30"/>
        <v/>
      </c>
      <c r="W113" s="140" t="s">
        <v>57</v>
      </c>
      <c r="X113" s="138" t="s">
        <v>57</v>
      </c>
      <c r="Y113" s="139"/>
      <c r="Z113" s="138" t="s">
        <v>57</v>
      </c>
      <c r="AA113" s="281"/>
      <c r="AB113" s="174"/>
      <c r="AC113" s="174"/>
      <c r="AD113" s="56"/>
      <c r="AE113" s="56"/>
      <c r="AF113" s="174"/>
      <c r="AG113" s="174"/>
      <c r="AH113" s="174"/>
      <c r="AI113" s="174"/>
      <c r="AJ113" s="174"/>
      <c r="AK113" s="174"/>
      <c r="AL113" s="174"/>
      <c r="AM113" s="174"/>
      <c r="AN113" s="174"/>
      <c r="AO113" s="174"/>
      <c r="AP113" s="174"/>
      <c r="AQ113" s="174"/>
      <c r="AR113" s="174"/>
      <c r="AS113" s="174"/>
      <c r="AT113" s="174"/>
      <c r="AU113" s="174"/>
      <c r="AV113" s="174"/>
      <c r="AW113" s="174"/>
      <c r="AX113" s="174"/>
    </row>
    <row r="114" spans="1:50" s="131" customFormat="1" ht="34.5" customHeight="1">
      <c r="A114" s="191"/>
      <c r="B114" s="174"/>
      <c r="C114" s="280"/>
      <c r="D114" s="422" t="s">
        <v>57</v>
      </c>
      <c r="E114" s="207"/>
      <c r="F114" s="207"/>
      <c r="G114" s="207"/>
      <c r="H114" s="207" t="s">
        <v>57</v>
      </c>
      <c r="I114" s="207" t="s">
        <v>57</v>
      </c>
      <c r="J114" s="86"/>
      <c r="K114" s="86"/>
      <c r="L114" s="22"/>
      <c r="M114" s="90"/>
      <c r="N114" s="22"/>
      <c r="O114" s="90"/>
      <c r="P114" s="35" t="str">
        <f t="shared" si="24"/>
        <v/>
      </c>
      <c r="Q114" s="35" t="str">
        <f t="shared" si="25"/>
        <v/>
      </c>
      <c r="R114" s="60" t="str">
        <f t="shared" si="27"/>
        <v/>
      </c>
      <c r="S114" s="26">
        <f t="shared" si="28"/>
        <v>0</v>
      </c>
      <c r="T114" s="95" t="str">
        <f t="shared" si="29"/>
        <v/>
      </c>
      <c r="U114" s="26" t="str">
        <f t="shared" si="26"/>
        <v/>
      </c>
      <c r="V114" s="95" t="str">
        <f t="shared" si="30"/>
        <v/>
      </c>
      <c r="W114" s="140" t="s">
        <v>57</v>
      </c>
      <c r="X114" s="138" t="s">
        <v>57</v>
      </c>
      <c r="Y114" s="139"/>
      <c r="Z114" s="138" t="s">
        <v>57</v>
      </c>
      <c r="AA114" s="281"/>
      <c r="AB114" s="174"/>
      <c r="AC114" s="174"/>
      <c r="AD114" s="56"/>
      <c r="AE114" s="56"/>
      <c r="AF114" s="174"/>
      <c r="AG114" s="174"/>
      <c r="AH114" s="174"/>
      <c r="AI114" s="174"/>
      <c r="AJ114" s="174"/>
      <c r="AK114" s="174"/>
      <c r="AL114" s="174"/>
      <c r="AM114" s="174"/>
      <c r="AN114" s="174"/>
      <c r="AO114" s="174"/>
      <c r="AP114" s="174"/>
      <c r="AQ114" s="174"/>
      <c r="AR114" s="174"/>
      <c r="AS114" s="174"/>
      <c r="AT114" s="174"/>
      <c r="AU114" s="174"/>
      <c r="AV114" s="174"/>
      <c r="AW114" s="174"/>
      <c r="AX114" s="174"/>
    </row>
    <row r="115" spans="1:50" s="131" customFormat="1" ht="34.5" customHeight="1">
      <c r="A115" s="191"/>
      <c r="B115" s="174"/>
      <c r="C115" s="280"/>
      <c r="D115" s="422" t="s">
        <v>57</v>
      </c>
      <c r="E115" s="207"/>
      <c r="F115" s="207"/>
      <c r="G115" s="207"/>
      <c r="H115" s="207" t="s">
        <v>57</v>
      </c>
      <c r="I115" s="207" t="s">
        <v>57</v>
      </c>
      <c r="J115" s="86"/>
      <c r="K115" s="86"/>
      <c r="L115" s="22"/>
      <c r="M115" s="90"/>
      <c r="N115" s="22"/>
      <c r="O115" s="90"/>
      <c r="P115" s="35" t="str">
        <f t="shared" si="24"/>
        <v/>
      </c>
      <c r="Q115" s="35" t="str">
        <f t="shared" si="25"/>
        <v/>
      </c>
      <c r="R115" s="60" t="str">
        <f t="shared" si="27"/>
        <v/>
      </c>
      <c r="S115" s="26">
        <f t="shared" si="28"/>
        <v>0</v>
      </c>
      <c r="T115" s="95" t="str">
        <f t="shared" si="29"/>
        <v/>
      </c>
      <c r="U115" s="26" t="str">
        <f t="shared" si="26"/>
        <v/>
      </c>
      <c r="V115" s="95" t="str">
        <f t="shared" si="30"/>
        <v/>
      </c>
      <c r="W115" s="140" t="s">
        <v>57</v>
      </c>
      <c r="X115" s="138" t="s">
        <v>57</v>
      </c>
      <c r="Y115" s="139"/>
      <c r="Z115" s="138" t="s">
        <v>57</v>
      </c>
      <c r="AA115" s="281"/>
      <c r="AB115" s="174"/>
      <c r="AC115" s="174"/>
      <c r="AD115" s="56"/>
      <c r="AE115" s="56"/>
      <c r="AF115" s="174"/>
      <c r="AG115" s="174"/>
      <c r="AH115" s="174"/>
      <c r="AI115" s="174"/>
      <c r="AJ115" s="174"/>
      <c r="AK115" s="174"/>
      <c r="AL115" s="174"/>
      <c r="AM115" s="174"/>
      <c r="AN115" s="174"/>
      <c r="AO115" s="174"/>
      <c r="AP115" s="174"/>
      <c r="AQ115" s="174"/>
      <c r="AR115" s="174"/>
      <c r="AS115" s="174"/>
      <c r="AT115" s="174"/>
      <c r="AU115" s="174"/>
      <c r="AV115" s="174"/>
      <c r="AW115" s="174"/>
      <c r="AX115" s="174"/>
    </row>
    <row r="116" spans="1:50" s="131" customFormat="1" ht="34.5" customHeight="1">
      <c r="A116" s="191"/>
      <c r="B116" s="174"/>
      <c r="C116" s="280"/>
      <c r="D116" s="422" t="s">
        <v>57</v>
      </c>
      <c r="E116" s="207"/>
      <c r="F116" s="207"/>
      <c r="G116" s="207"/>
      <c r="H116" s="207" t="s">
        <v>57</v>
      </c>
      <c r="I116" s="207" t="s">
        <v>57</v>
      </c>
      <c r="J116" s="86"/>
      <c r="K116" s="86"/>
      <c r="L116" s="22"/>
      <c r="M116" s="90"/>
      <c r="N116" s="22"/>
      <c r="O116" s="90"/>
      <c r="P116" s="35" t="str">
        <f t="shared" si="24"/>
        <v/>
      </c>
      <c r="Q116" s="35" t="str">
        <f t="shared" si="25"/>
        <v/>
      </c>
      <c r="R116" s="60" t="str">
        <f t="shared" si="27"/>
        <v/>
      </c>
      <c r="S116" s="26">
        <f t="shared" si="28"/>
        <v>0</v>
      </c>
      <c r="T116" s="95" t="str">
        <f t="shared" si="29"/>
        <v/>
      </c>
      <c r="U116" s="26" t="str">
        <f t="shared" si="26"/>
        <v/>
      </c>
      <c r="V116" s="95" t="str">
        <f t="shared" si="30"/>
        <v/>
      </c>
      <c r="W116" s="140" t="s">
        <v>57</v>
      </c>
      <c r="X116" s="138" t="s">
        <v>57</v>
      </c>
      <c r="Y116" s="139"/>
      <c r="Z116" s="138" t="s">
        <v>57</v>
      </c>
      <c r="AA116" s="281"/>
      <c r="AB116" s="174"/>
      <c r="AC116" s="174"/>
      <c r="AD116" s="56"/>
      <c r="AE116" s="56"/>
      <c r="AF116" s="174"/>
      <c r="AG116" s="174"/>
      <c r="AH116" s="174"/>
      <c r="AI116" s="174"/>
      <c r="AJ116" s="174"/>
      <c r="AK116" s="174"/>
      <c r="AL116" s="174"/>
      <c r="AM116" s="174"/>
      <c r="AN116" s="174"/>
      <c r="AO116" s="174"/>
      <c r="AP116" s="174"/>
      <c r="AQ116" s="174"/>
      <c r="AR116" s="174"/>
      <c r="AS116" s="174"/>
      <c r="AT116" s="174"/>
      <c r="AU116" s="174"/>
      <c r="AV116" s="174"/>
      <c r="AW116" s="174"/>
      <c r="AX116" s="174"/>
    </row>
    <row r="117" spans="1:50" s="131" customFormat="1" ht="34.5" customHeight="1">
      <c r="A117" s="191"/>
      <c r="B117" s="174"/>
      <c r="C117" s="280"/>
      <c r="D117" s="422" t="s">
        <v>57</v>
      </c>
      <c r="E117" s="207"/>
      <c r="F117" s="207"/>
      <c r="G117" s="207"/>
      <c r="H117" s="207" t="s">
        <v>57</v>
      </c>
      <c r="I117" s="207" t="s">
        <v>57</v>
      </c>
      <c r="J117" s="86"/>
      <c r="K117" s="86"/>
      <c r="L117" s="22"/>
      <c r="M117" s="90"/>
      <c r="N117" s="22"/>
      <c r="O117" s="90"/>
      <c r="P117" s="35" t="str">
        <f t="shared" si="24"/>
        <v/>
      </c>
      <c r="Q117" s="35" t="str">
        <f t="shared" si="25"/>
        <v/>
      </c>
      <c r="R117" s="60" t="str">
        <f t="shared" si="27"/>
        <v/>
      </c>
      <c r="S117" s="26">
        <f t="shared" si="28"/>
        <v>0</v>
      </c>
      <c r="T117" s="95" t="str">
        <f t="shared" si="29"/>
        <v/>
      </c>
      <c r="U117" s="26" t="str">
        <f t="shared" si="26"/>
        <v/>
      </c>
      <c r="V117" s="95" t="str">
        <f t="shared" si="30"/>
        <v/>
      </c>
      <c r="W117" s="140" t="s">
        <v>57</v>
      </c>
      <c r="X117" s="138" t="s">
        <v>57</v>
      </c>
      <c r="Y117" s="139"/>
      <c r="Z117" s="138" t="s">
        <v>57</v>
      </c>
      <c r="AA117" s="281"/>
      <c r="AB117" s="174"/>
      <c r="AC117" s="174"/>
      <c r="AD117" s="56"/>
      <c r="AE117" s="56"/>
      <c r="AF117" s="174"/>
      <c r="AG117" s="174"/>
      <c r="AH117" s="174"/>
      <c r="AI117" s="174"/>
      <c r="AJ117" s="174"/>
      <c r="AK117" s="174"/>
      <c r="AL117" s="174"/>
      <c r="AM117" s="174"/>
      <c r="AN117" s="174"/>
      <c r="AO117" s="174"/>
      <c r="AP117" s="174"/>
      <c r="AQ117" s="174"/>
      <c r="AR117" s="174"/>
      <c r="AS117" s="174"/>
      <c r="AT117" s="174"/>
      <c r="AU117" s="174"/>
      <c r="AV117" s="174"/>
      <c r="AW117" s="174"/>
      <c r="AX117" s="174"/>
    </row>
    <row r="118" spans="1:50" s="131" customFormat="1" ht="34.5" customHeight="1">
      <c r="A118" s="191"/>
      <c r="B118" s="174"/>
      <c r="C118" s="280"/>
      <c r="D118" s="422" t="s">
        <v>57</v>
      </c>
      <c r="E118" s="207"/>
      <c r="F118" s="207"/>
      <c r="G118" s="207"/>
      <c r="H118" s="207" t="s">
        <v>57</v>
      </c>
      <c r="I118" s="207" t="s">
        <v>57</v>
      </c>
      <c r="J118" s="86"/>
      <c r="K118" s="86"/>
      <c r="L118" s="22"/>
      <c r="M118" s="90"/>
      <c r="N118" s="22"/>
      <c r="O118" s="90"/>
      <c r="P118" s="35" t="str">
        <f t="shared" ref="P118:P135" si="31">IF(D118="Exclusion",IF(E118=$F$13,$F$7,VLOOKUP(E118,$D$58:$F$77,3,FALSE)),"")</f>
        <v/>
      </c>
      <c r="Q118" s="35" t="str">
        <f t="shared" ref="Q118:Q135" si="32">IF(P118="","",IF(ABS(P118-RatingPdStart)&gt;60,"Rating Period outside of Billing Period",DATE(YEAR(P118)+1,MONTH(P118),DAY(P118)-1)))</f>
        <v/>
      </c>
      <c r="R118" s="60" t="str">
        <f t="shared" si="27"/>
        <v/>
      </c>
      <c r="S118" s="26">
        <f t="shared" si="28"/>
        <v>0</v>
      </c>
      <c r="T118" s="95" t="str">
        <f t="shared" si="29"/>
        <v/>
      </c>
      <c r="U118" s="26" t="str">
        <f t="shared" ref="U118:U135" si="33">IF(OR(L118="",N118=""),"",IF(MIN(N118,RatingPdEnd+60)-MAX(L118,RatingPdStart-60)+1&lt;=0,0,MIN(MIN(N118,RatingPdEnd+60)-MAX(L118,RatingPdStart-60)+1,RatingPdEnd-RatingPdStart+1)))</f>
        <v/>
      </c>
      <c r="V118" s="95" t="str">
        <f t="shared" si="30"/>
        <v/>
      </c>
      <c r="W118" s="140" t="s">
        <v>57</v>
      </c>
      <c r="X118" s="138" t="s">
        <v>57</v>
      </c>
      <c r="Y118" s="138"/>
      <c r="Z118" s="138" t="s">
        <v>57</v>
      </c>
      <c r="AA118" s="281"/>
      <c r="AB118" s="174"/>
      <c r="AC118" s="174"/>
      <c r="AD118" s="56"/>
      <c r="AE118" s="56"/>
      <c r="AF118" s="174"/>
      <c r="AG118" s="174"/>
      <c r="AH118" s="174"/>
      <c r="AI118" s="174"/>
      <c r="AJ118" s="174"/>
      <c r="AK118" s="174"/>
      <c r="AL118" s="174"/>
      <c r="AM118" s="174"/>
      <c r="AN118" s="174"/>
      <c r="AO118" s="174"/>
      <c r="AP118" s="174"/>
      <c r="AQ118" s="174"/>
      <c r="AR118" s="174"/>
      <c r="AS118" s="174"/>
      <c r="AT118" s="174"/>
      <c r="AU118" s="174"/>
      <c r="AV118" s="174"/>
      <c r="AW118" s="174"/>
      <c r="AX118" s="174"/>
    </row>
    <row r="119" spans="1:50" s="131" customFormat="1" ht="34.5" customHeight="1">
      <c r="A119" s="191"/>
      <c r="B119" s="174"/>
      <c r="C119" s="280"/>
      <c r="D119" s="422" t="s">
        <v>57</v>
      </c>
      <c r="E119" s="207"/>
      <c r="F119" s="207"/>
      <c r="G119" s="207"/>
      <c r="H119" s="207" t="s">
        <v>57</v>
      </c>
      <c r="I119" s="207" t="s">
        <v>57</v>
      </c>
      <c r="J119" s="86"/>
      <c r="K119" s="86"/>
      <c r="L119" s="22"/>
      <c r="M119" s="90"/>
      <c r="N119" s="22"/>
      <c r="O119" s="90"/>
      <c r="P119" s="35" t="str">
        <f t="shared" si="31"/>
        <v/>
      </c>
      <c r="Q119" s="35" t="str">
        <f t="shared" si="32"/>
        <v/>
      </c>
      <c r="R119" s="60" t="str">
        <f t="shared" si="27"/>
        <v/>
      </c>
      <c r="S119" s="26">
        <f t="shared" si="28"/>
        <v>0</v>
      </c>
      <c r="T119" s="95" t="str">
        <f t="shared" si="29"/>
        <v/>
      </c>
      <c r="U119" s="26" t="str">
        <f t="shared" si="33"/>
        <v/>
      </c>
      <c r="V119" s="95" t="str">
        <f t="shared" si="30"/>
        <v/>
      </c>
      <c r="W119" s="140" t="s">
        <v>57</v>
      </c>
      <c r="X119" s="138" t="s">
        <v>57</v>
      </c>
      <c r="Y119" s="138"/>
      <c r="Z119" s="138" t="s">
        <v>57</v>
      </c>
      <c r="AA119" s="281"/>
      <c r="AB119" s="174"/>
      <c r="AC119" s="174"/>
      <c r="AD119" s="56"/>
      <c r="AE119" s="56"/>
      <c r="AF119" s="174"/>
      <c r="AG119" s="174"/>
      <c r="AH119" s="174"/>
      <c r="AI119" s="174"/>
      <c r="AJ119" s="174"/>
      <c r="AK119" s="174"/>
      <c r="AL119" s="174"/>
      <c r="AM119" s="174"/>
      <c r="AN119" s="174"/>
      <c r="AO119" s="174"/>
      <c r="AP119" s="174"/>
      <c r="AQ119" s="174"/>
      <c r="AR119" s="174"/>
      <c r="AS119" s="174"/>
      <c r="AT119" s="174"/>
      <c r="AU119" s="174"/>
      <c r="AV119" s="174"/>
      <c r="AW119" s="174"/>
      <c r="AX119" s="174"/>
    </row>
    <row r="120" spans="1:50" s="131" customFormat="1" ht="34.5" customHeight="1">
      <c r="A120" s="191"/>
      <c r="B120" s="174"/>
      <c r="C120" s="280"/>
      <c r="D120" s="422" t="s">
        <v>57</v>
      </c>
      <c r="E120" s="207"/>
      <c r="F120" s="207"/>
      <c r="G120" s="207"/>
      <c r="H120" s="207" t="s">
        <v>57</v>
      </c>
      <c r="I120" s="207" t="s">
        <v>57</v>
      </c>
      <c r="J120" s="86"/>
      <c r="K120" s="86"/>
      <c r="L120" s="22"/>
      <c r="M120" s="90"/>
      <c r="N120" s="22"/>
      <c r="O120" s="90"/>
      <c r="P120" s="35" t="str">
        <f t="shared" si="31"/>
        <v/>
      </c>
      <c r="Q120" s="35" t="str">
        <f t="shared" si="32"/>
        <v/>
      </c>
      <c r="R120" s="60" t="str">
        <f t="shared" si="27"/>
        <v/>
      </c>
      <c r="S120" s="26">
        <f t="shared" si="28"/>
        <v>0</v>
      </c>
      <c r="T120" s="95" t="str">
        <f t="shared" si="29"/>
        <v/>
      </c>
      <c r="U120" s="26" t="str">
        <f t="shared" si="33"/>
        <v/>
      </c>
      <c r="V120" s="95" t="str">
        <f t="shared" si="30"/>
        <v/>
      </c>
      <c r="W120" s="140" t="s">
        <v>57</v>
      </c>
      <c r="X120" s="138" t="s">
        <v>57</v>
      </c>
      <c r="Y120" s="138"/>
      <c r="Z120" s="138" t="s">
        <v>57</v>
      </c>
      <c r="AA120" s="281"/>
      <c r="AB120" s="174"/>
      <c r="AC120" s="174"/>
      <c r="AD120" s="56"/>
      <c r="AE120" s="56"/>
      <c r="AF120" s="174"/>
      <c r="AG120" s="174"/>
      <c r="AH120" s="174"/>
      <c r="AI120" s="174"/>
      <c r="AJ120" s="174"/>
      <c r="AK120" s="174"/>
      <c r="AL120" s="174"/>
      <c r="AM120" s="174"/>
      <c r="AN120" s="174"/>
      <c r="AO120" s="174"/>
      <c r="AP120" s="174"/>
      <c r="AQ120" s="174"/>
      <c r="AR120" s="174"/>
      <c r="AS120" s="174"/>
      <c r="AT120" s="174"/>
      <c r="AU120" s="174"/>
      <c r="AV120" s="174"/>
      <c r="AW120" s="174"/>
      <c r="AX120" s="174"/>
    </row>
    <row r="121" spans="1:50" s="131" customFormat="1" ht="34.5" customHeight="1">
      <c r="A121" s="191"/>
      <c r="B121" s="174"/>
      <c r="C121" s="280"/>
      <c r="D121" s="422" t="s">
        <v>57</v>
      </c>
      <c r="E121" s="207"/>
      <c r="F121" s="207"/>
      <c r="G121" s="207"/>
      <c r="H121" s="207" t="s">
        <v>57</v>
      </c>
      <c r="I121" s="207" t="s">
        <v>57</v>
      </c>
      <c r="J121" s="86"/>
      <c r="K121" s="86"/>
      <c r="L121" s="22"/>
      <c r="M121" s="90"/>
      <c r="N121" s="22"/>
      <c r="O121" s="90"/>
      <c r="P121" s="35" t="str">
        <f t="shared" si="31"/>
        <v/>
      </c>
      <c r="Q121" s="35" t="str">
        <f t="shared" si="32"/>
        <v/>
      </c>
      <c r="R121" s="60" t="str">
        <f t="shared" si="27"/>
        <v/>
      </c>
      <c r="S121" s="26">
        <f t="shared" si="28"/>
        <v>0</v>
      </c>
      <c r="T121" s="95" t="str">
        <f t="shared" si="29"/>
        <v/>
      </c>
      <c r="U121" s="26" t="str">
        <f t="shared" si="33"/>
        <v/>
      </c>
      <c r="V121" s="95" t="str">
        <f t="shared" si="30"/>
        <v/>
      </c>
      <c r="W121" s="140" t="s">
        <v>57</v>
      </c>
      <c r="X121" s="138" t="s">
        <v>57</v>
      </c>
      <c r="Y121" s="138"/>
      <c r="Z121" s="138" t="s">
        <v>57</v>
      </c>
      <c r="AA121" s="281"/>
      <c r="AB121" s="174"/>
      <c r="AC121" s="174"/>
      <c r="AD121" s="56"/>
      <c r="AE121" s="56"/>
      <c r="AF121" s="174"/>
      <c r="AG121" s="174"/>
      <c r="AH121" s="174"/>
      <c r="AI121" s="174"/>
      <c r="AJ121" s="174"/>
      <c r="AK121" s="174"/>
      <c r="AL121" s="174"/>
      <c r="AM121" s="174"/>
      <c r="AN121" s="174"/>
      <c r="AO121" s="174"/>
      <c r="AP121" s="174"/>
      <c r="AQ121" s="174"/>
      <c r="AR121" s="174"/>
      <c r="AS121" s="174"/>
      <c r="AT121" s="174"/>
      <c r="AU121" s="174"/>
      <c r="AV121" s="174"/>
      <c r="AW121" s="174"/>
      <c r="AX121" s="174"/>
    </row>
    <row r="122" spans="1:50" s="131" customFormat="1" ht="34.5" customHeight="1">
      <c r="A122" s="191"/>
      <c r="B122" s="174"/>
      <c r="C122" s="280"/>
      <c r="D122" s="422" t="s">
        <v>57</v>
      </c>
      <c r="E122" s="207"/>
      <c r="F122" s="207"/>
      <c r="G122" s="207"/>
      <c r="H122" s="207" t="s">
        <v>57</v>
      </c>
      <c r="I122" s="207" t="s">
        <v>57</v>
      </c>
      <c r="J122" s="86"/>
      <c r="K122" s="86"/>
      <c r="L122" s="22"/>
      <c r="M122" s="90"/>
      <c r="N122" s="22"/>
      <c r="O122" s="90"/>
      <c r="P122" s="35" t="str">
        <f t="shared" si="31"/>
        <v/>
      </c>
      <c r="Q122" s="35" t="str">
        <f t="shared" si="32"/>
        <v/>
      </c>
      <c r="R122" s="60" t="str">
        <f t="shared" si="27"/>
        <v/>
      </c>
      <c r="S122" s="26">
        <f t="shared" si="28"/>
        <v>0</v>
      </c>
      <c r="T122" s="95" t="str">
        <f t="shared" si="29"/>
        <v/>
      </c>
      <c r="U122" s="26" t="str">
        <f t="shared" si="33"/>
        <v/>
      </c>
      <c r="V122" s="95" t="str">
        <f t="shared" si="30"/>
        <v/>
      </c>
      <c r="W122" s="140" t="s">
        <v>57</v>
      </c>
      <c r="X122" s="138" t="s">
        <v>57</v>
      </c>
      <c r="Y122" s="138"/>
      <c r="Z122" s="138" t="s">
        <v>57</v>
      </c>
      <c r="AA122" s="281"/>
      <c r="AB122" s="174"/>
      <c r="AC122" s="174"/>
      <c r="AD122" s="56"/>
      <c r="AE122" s="56"/>
      <c r="AF122" s="174"/>
      <c r="AG122" s="174"/>
      <c r="AH122" s="174"/>
      <c r="AI122" s="174"/>
      <c r="AJ122" s="174"/>
      <c r="AK122" s="174"/>
      <c r="AL122" s="174"/>
      <c r="AM122" s="174"/>
      <c r="AN122" s="174"/>
      <c r="AO122" s="174"/>
      <c r="AP122" s="174"/>
      <c r="AQ122" s="174"/>
      <c r="AR122" s="174"/>
      <c r="AS122" s="174"/>
      <c r="AT122" s="174"/>
      <c r="AU122" s="174"/>
      <c r="AV122" s="174"/>
      <c r="AW122" s="174"/>
      <c r="AX122" s="174"/>
    </row>
    <row r="123" spans="1:50" s="131" customFormat="1" ht="34.5" customHeight="1">
      <c r="A123" s="191"/>
      <c r="B123" s="174"/>
      <c r="C123" s="280"/>
      <c r="D123" s="422" t="s">
        <v>57</v>
      </c>
      <c r="E123" s="207"/>
      <c r="F123" s="207"/>
      <c r="G123" s="207"/>
      <c r="H123" s="207" t="s">
        <v>57</v>
      </c>
      <c r="I123" s="207" t="s">
        <v>57</v>
      </c>
      <c r="J123" s="86"/>
      <c r="K123" s="86"/>
      <c r="L123" s="22"/>
      <c r="M123" s="90"/>
      <c r="N123" s="22"/>
      <c r="O123" s="90"/>
      <c r="P123" s="35" t="str">
        <f t="shared" si="31"/>
        <v/>
      </c>
      <c r="Q123" s="35" t="str">
        <f t="shared" si="32"/>
        <v/>
      </c>
      <c r="R123" s="60" t="str">
        <f t="shared" si="27"/>
        <v/>
      </c>
      <c r="S123" s="26">
        <f t="shared" si="28"/>
        <v>0</v>
      </c>
      <c r="T123" s="95" t="str">
        <f t="shared" si="29"/>
        <v/>
      </c>
      <c r="U123" s="26" t="str">
        <f t="shared" si="33"/>
        <v/>
      </c>
      <c r="V123" s="95" t="str">
        <f t="shared" si="30"/>
        <v/>
      </c>
      <c r="W123" s="140" t="s">
        <v>57</v>
      </c>
      <c r="X123" s="138" t="s">
        <v>57</v>
      </c>
      <c r="Y123" s="138"/>
      <c r="Z123" s="138" t="s">
        <v>57</v>
      </c>
      <c r="AA123" s="281"/>
      <c r="AB123" s="174"/>
      <c r="AC123" s="174"/>
      <c r="AD123" s="56"/>
      <c r="AE123" s="56"/>
      <c r="AF123" s="174"/>
      <c r="AG123" s="174"/>
      <c r="AH123" s="174"/>
      <c r="AI123" s="174"/>
      <c r="AJ123" s="174"/>
      <c r="AK123" s="174"/>
      <c r="AL123" s="174"/>
      <c r="AM123" s="174"/>
      <c r="AN123" s="174"/>
      <c r="AO123" s="174"/>
      <c r="AP123" s="174"/>
      <c r="AQ123" s="174"/>
      <c r="AR123" s="174"/>
      <c r="AS123" s="174"/>
      <c r="AT123" s="174"/>
      <c r="AU123" s="174"/>
      <c r="AV123" s="174"/>
      <c r="AW123" s="174"/>
      <c r="AX123" s="174"/>
    </row>
    <row r="124" spans="1:50" s="131" customFormat="1" ht="34.5" customHeight="1">
      <c r="A124" s="191"/>
      <c r="B124" s="174"/>
      <c r="C124" s="280"/>
      <c r="D124" s="422" t="s">
        <v>57</v>
      </c>
      <c r="E124" s="207"/>
      <c r="F124" s="207"/>
      <c r="G124" s="207"/>
      <c r="H124" s="207" t="s">
        <v>57</v>
      </c>
      <c r="I124" s="207" t="s">
        <v>57</v>
      </c>
      <c r="J124" s="86"/>
      <c r="K124" s="86"/>
      <c r="L124" s="22"/>
      <c r="M124" s="90"/>
      <c r="N124" s="22"/>
      <c r="O124" s="90"/>
      <c r="P124" s="35" t="str">
        <f t="shared" si="31"/>
        <v/>
      </c>
      <c r="Q124" s="35" t="str">
        <f t="shared" si="32"/>
        <v/>
      </c>
      <c r="R124" s="60" t="str">
        <f t="shared" si="27"/>
        <v/>
      </c>
      <c r="S124" s="26">
        <f t="shared" si="28"/>
        <v>0</v>
      </c>
      <c r="T124" s="95" t="str">
        <f t="shared" si="29"/>
        <v/>
      </c>
      <c r="U124" s="26" t="str">
        <f t="shared" si="33"/>
        <v/>
      </c>
      <c r="V124" s="95" t="str">
        <f t="shared" si="30"/>
        <v/>
      </c>
      <c r="W124" s="140" t="s">
        <v>57</v>
      </c>
      <c r="X124" s="138" t="s">
        <v>57</v>
      </c>
      <c r="Y124" s="138"/>
      <c r="Z124" s="138" t="s">
        <v>57</v>
      </c>
      <c r="AA124" s="281"/>
      <c r="AB124" s="174"/>
      <c r="AC124" s="174"/>
      <c r="AD124" s="56"/>
      <c r="AE124" s="56"/>
      <c r="AF124" s="174"/>
      <c r="AG124" s="174"/>
      <c r="AH124" s="174"/>
      <c r="AI124" s="174"/>
      <c r="AJ124" s="174"/>
      <c r="AK124" s="174"/>
      <c r="AL124" s="174"/>
      <c r="AM124" s="174"/>
      <c r="AN124" s="174"/>
      <c r="AO124" s="174"/>
      <c r="AP124" s="174"/>
      <c r="AQ124" s="174"/>
      <c r="AR124" s="174"/>
      <c r="AS124" s="174"/>
      <c r="AT124" s="174"/>
      <c r="AU124" s="174"/>
      <c r="AV124" s="174"/>
      <c r="AW124" s="174"/>
      <c r="AX124" s="174"/>
    </row>
    <row r="125" spans="1:50" s="131" customFormat="1" ht="34.5" customHeight="1">
      <c r="A125" s="191"/>
      <c r="B125" s="174"/>
      <c r="C125" s="280"/>
      <c r="D125" s="422" t="s">
        <v>57</v>
      </c>
      <c r="E125" s="207"/>
      <c r="F125" s="207"/>
      <c r="G125" s="207"/>
      <c r="H125" s="207" t="s">
        <v>57</v>
      </c>
      <c r="I125" s="207" t="s">
        <v>57</v>
      </c>
      <c r="J125" s="86"/>
      <c r="K125" s="86"/>
      <c r="L125" s="22"/>
      <c r="M125" s="90"/>
      <c r="N125" s="22"/>
      <c r="O125" s="90"/>
      <c r="P125" s="35" t="str">
        <f t="shared" si="31"/>
        <v/>
      </c>
      <c r="Q125" s="35" t="str">
        <f t="shared" si="32"/>
        <v/>
      </c>
      <c r="R125" s="60" t="str">
        <f t="shared" si="27"/>
        <v/>
      </c>
      <c r="S125" s="26">
        <f t="shared" si="28"/>
        <v>0</v>
      </c>
      <c r="T125" s="95" t="str">
        <f t="shared" si="29"/>
        <v/>
      </c>
      <c r="U125" s="26" t="str">
        <f t="shared" si="33"/>
        <v/>
      </c>
      <c r="V125" s="95" t="str">
        <f t="shared" si="30"/>
        <v/>
      </c>
      <c r="W125" s="140" t="s">
        <v>57</v>
      </c>
      <c r="X125" s="138" t="s">
        <v>57</v>
      </c>
      <c r="Y125" s="138"/>
      <c r="Z125" s="138" t="s">
        <v>57</v>
      </c>
      <c r="AA125" s="281"/>
      <c r="AB125" s="174"/>
      <c r="AC125" s="174"/>
      <c r="AD125" s="56"/>
      <c r="AE125" s="56"/>
      <c r="AF125" s="174"/>
      <c r="AG125" s="174"/>
      <c r="AH125" s="174"/>
      <c r="AI125" s="174"/>
      <c r="AJ125" s="174"/>
      <c r="AK125" s="174"/>
      <c r="AL125" s="174"/>
      <c r="AM125" s="174"/>
      <c r="AN125" s="174"/>
      <c r="AO125" s="174"/>
      <c r="AP125" s="174"/>
      <c r="AQ125" s="174"/>
      <c r="AR125" s="174"/>
      <c r="AS125" s="174"/>
      <c r="AT125" s="174"/>
      <c r="AU125" s="174"/>
      <c r="AV125" s="174"/>
      <c r="AW125" s="174"/>
      <c r="AX125" s="174"/>
    </row>
    <row r="126" spans="1:50" s="131" customFormat="1" ht="34.5" customHeight="1">
      <c r="A126" s="191"/>
      <c r="B126" s="174"/>
      <c r="C126" s="280"/>
      <c r="D126" s="422" t="s">
        <v>57</v>
      </c>
      <c r="E126" s="207"/>
      <c r="F126" s="207"/>
      <c r="G126" s="207"/>
      <c r="H126" s="207" t="s">
        <v>57</v>
      </c>
      <c r="I126" s="207" t="s">
        <v>57</v>
      </c>
      <c r="J126" s="86"/>
      <c r="K126" s="86"/>
      <c r="L126" s="22"/>
      <c r="M126" s="90"/>
      <c r="N126" s="22"/>
      <c r="O126" s="90"/>
      <c r="P126" s="35" t="str">
        <f t="shared" si="31"/>
        <v/>
      </c>
      <c r="Q126" s="35" t="str">
        <f t="shared" si="32"/>
        <v/>
      </c>
      <c r="R126" s="60" t="str">
        <f t="shared" si="27"/>
        <v/>
      </c>
      <c r="S126" s="26">
        <f t="shared" si="28"/>
        <v>0</v>
      </c>
      <c r="T126" s="95" t="str">
        <f t="shared" si="29"/>
        <v/>
      </c>
      <c r="U126" s="26" t="str">
        <f t="shared" si="33"/>
        <v/>
      </c>
      <c r="V126" s="95" t="str">
        <f t="shared" si="30"/>
        <v/>
      </c>
      <c r="W126" s="140" t="s">
        <v>57</v>
      </c>
      <c r="X126" s="138" t="s">
        <v>57</v>
      </c>
      <c r="Y126" s="138"/>
      <c r="Z126" s="138" t="s">
        <v>57</v>
      </c>
      <c r="AA126" s="281"/>
      <c r="AB126" s="174"/>
      <c r="AC126" s="174"/>
      <c r="AD126" s="56"/>
      <c r="AE126" s="56"/>
      <c r="AF126" s="174"/>
      <c r="AG126" s="174"/>
      <c r="AH126" s="174"/>
      <c r="AI126" s="174"/>
      <c r="AJ126" s="174"/>
      <c r="AK126" s="174"/>
      <c r="AL126" s="174"/>
      <c r="AM126" s="174"/>
      <c r="AN126" s="174"/>
      <c r="AO126" s="174"/>
      <c r="AP126" s="174"/>
      <c r="AQ126" s="174"/>
      <c r="AR126" s="174"/>
      <c r="AS126" s="174"/>
      <c r="AT126" s="174"/>
      <c r="AU126" s="174"/>
      <c r="AV126" s="174"/>
      <c r="AW126" s="174"/>
      <c r="AX126" s="174"/>
    </row>
    <row r="127" spans="1:50" s="131" customFormat="1" ht="34.5" customHeight="1">
      <c r="A127" s="191"/>
      <c r="B127" s="174"/>
      <c r="C127" s="280"/>
      <c r="D127" s="422" t="s">
        <v>57</v>
      </c>
      <c r="E127" s="207"/>
      <c r="F127" s="207"/>
      <c r="G127" s="207"/>
      <c r="H127" s="207" t="s">
        <v>57</v>
      </c>
      <c r="I127" s="207" t="s">
        <v>57</v>
      </c>
      <c r="J127" s="86"/>
      <c r="K127" s="86"/>
      <c r="L127" s="22"/>
      <c r="M127" s="90"/>
      <c r="N127" s="22"/>
      <c r="O127" s="90"/>
      <c r="P127" s="35" t="str">
        <f t="shared" si="31"/>
        <v/>
      </c>
      <c r="Q127" s="35" t="str">
        <f t="shared" si="32"/>
        <v/>
      </c>
      <c r="R127" s="60" t="str">
        <f t="shared" si="27"/>
        <v/>
      </c>
      <c r="S127" s="26">
        <f t="shared" si="28"/>
        <v>0</v>
      </c>
      <c r="T127" s="95" t="str">
        <f t="shared" si="29"/>
        <v/>
      </c>
      <c r="U127" s="26" t="str">
        <f t="shared" si="33"/>
        <v/>
      </c>
      <c r="V127" s="95" t="str">
        <f t="shared" si="30"/>
        <v/>
      </c>
      <c r="W127" s="140" t="s">
        <v>57</v>
      </c>
      <c r="X127" s="138" t="s">
        <v>57</v>
      </c>
      <c r="Y127" s="138"/>
      <c r="Z127" s="138" t="s">
        <v>57</v>
      </c>
      <c r="AA127" s="281"/>
      <c r="AB127" s="174"/>
      <c r="AC127" s="174"/>
      <c r="AD127" s="56"/>
      <c r="AE127" s="56"/>
      <c r="AF127" s="174"/>
      <c r="AG127" s="174"/>
      <c r="AH127" s="174"/>
      <c r="AI127" s="174"/>
      <c r="AJ127" s="174"/>
      <c r="AK127" s="174"/>
      <c r="AL127" s="174"/>
      <c r="AM127" s="174"/>
      <c r="AN127" s="174"/>
      <c r="AO127" s="174"/>
      <c r="AP127" s="174"/>
      <c r="AQ127" s="174"/>
      <c r="AR127" s="174"/>
      <c r="AS127" s="174"/>
      <c r="AT127" s="174"/>
      <c r="AU127" s="174"/>
      <c r="AV127" s="174"/>
      <c r="AW127" s="174"/>
      <c r="AX127" s="174"/>
    </row>
    <row r="128" spans="1:50" s="131" customFormat="1" ht="34.5" customHeight="1">
      <c r="A128" s="191"/>
      <c r="B128" s="174"/>
      <c r="C128" s="280"/>
      <c r="D128" s="422" t="s">
        <v>57</v>
      </c>
      <c r="E128" s="207"/>
      <c r="F128" s="207"/>
      <c r="G128" s="207"/>
      <c r="H128" s="207" t="s">
        <v>57</v>
      </c>
      <c r="I128" s="207" t="s">
        <v>57</v>
      </c>
      <c r="J128" s="86"/>
      <c r="K128" s="86"/>
      <c r="L128" s="22"/>
      <c r="M128" s="90"/>
      <c r="N128" s="22"/>
      <c r="O128" s="90"/>
      <c r="P128" s="35" t="str">
        <f t="shared" si="31"/>
        <v/>
      </c>
      <c r="Q128" s="35" t="str">
        <f t="shared" si="32"/>
        <v/>
      </c>
      <c r="R128" s="60" t="str">
        <f t="shared" si="27"/>
        <v/>
      </c>
      <c r="S128" s="26">
        <f t="shared" si="28"/>
        <v>0</v>
      </c>
      <c r="T128" s="95" t="str">
        <f t="shared" si="29"/>
        <v/>
      </c>
      <c r="U128" s="26" t="str">
        <f t="shared" si="33"/>
        <v/>
      </c>
      <c r="V128" s="95" t="str">
        <f t="shared" si="30"/>
        <v/>
      </c>
      <c r="W128" s="140" t="s">
        <v>57</v>
      </c>
      <c r="X128" s="138" t="s">
        <v>57</v>
      </c>
      <c r="Y128" s="138"/>
      <c r="Z128" s="138" t="s">
        <v>57</v>
      </c>
      <c r="AA128" s="281"/>
      <c r="AB128" s="174"/>
      <c r="AC128" s="174"/>
      <c r="AD128" s="56"/>
      <c r="AE128" s="56"/>
      <c r="AF128" s="174"/>
      <c r="AG128" s="174"/>
      <c r="AH128" s="174"/>
      <c r="AI128" s="174"/>
      <c r="AJ128" s="174"/>
      <c r="AK128" s="174"/>
      <c r="AL128" s="174"/>
      <c r="AM128" s="174"/>
      <c r="AN128" s="174"/>
      <c r="AO128" s="174"/>
      <c r="AP128" s="174"/>
      <c r="AQ128" s="174"/>
      <c r="AR128" s="174"/>
      <c r="AS128" s="174"/>
      <c r="AT128" s="174"/>
      <c r="AU128" s="174"/>
      <c r="AV128" s="174"/>
      <c r="AW128" s="174"/>
      <c r="AX128" s="174"/>
    </row>
    <row r="129" spans="1:50" s="131" customFormat="1" ht="34.5" customHeight="1">
      <c r="A129" s="191"/>
      <c r="B129" s="174"/>
      <c r="C129" s="280"/>
      <c r="D129" s="422" t="s">
        <v>57</v>
      </c>
      <c r="E129" s="207"/>
      <c r="F129" s="207"/>
      <c r="G129" s="207"/>
      <c r="H129" s="207" t="s">
        <v>57</v>
      </c>
      <c r="I129" s="207" t="s">
        <v>57</v>
      </c>
      <c r="J129" s="86"/>
      <c r="K129" s="86"/>
      <c r="L129" s="22"/>
      <c r="M129" s="90"/>
      <c r="N129" s="22"/>
      <c r="O129" s="90"/>
      <c r="P129" s="35" t="str">
        <f t="shared" si="31"/>
        <v/>
      </c>
      <c r="Q129" s="35" t="str">
        <f t="shared" si="32"/>
        <v/>
      </c>
      <c r="R129" s="60" t="str">
        <f t="shared" si="27"/>
        <v/>
      </c>
      <c r="S129" s="26">
        <f t="shared" si="28"/>
        <v>0</v>
      </c>
      <c r="T129" s="95" t="str">
        <f t="shared" si="29"/>
        <v/>
      </c>
      <c r="U129" s="26" t="str">
        <f t="shared" si="33"/>
        <v/>
      </c>
      <c r="V129" s="95" t="str">
        <f t="shared" si="30"/>
        <v/>
      </c>
      <c r="W129" s="140" t="s">
        <v>57</v>
      </c>
      <c r="X129" s="138" t="s">
        <v>57</v>
      </c>
      <c r="Y129" s="138"/>
      <c r="Z129" s="138" t="s">
        <v>57</v>
      </c>
      <c r="AA129" s="281"/>
      <c r="AB129" s="174"/>
      <c r="AC129" s="174"/>
      <c r="AD129" s="56"/>
      <c r="AE129" s="56"/>
      <c r="AF129" s="174"/>
      <c r="AG129" s="174"/>
      <c r="AH129" s="174"/>
      <c r="AI129" s="174"/>
      <c r="AJ129" s="174"/>
      <c r="AK129" s="174"/>
      <c r="AL129" s="174"/>
      <c r="AM129" s="174"/>
      <c r="AN129" s="174"/>
      <c r="AO129" s="174"/>
      <c r="AP129" s="174"/>
      <c r="AQ129" s="174"/>
      <c r="AR129" s="174"/>
      <c r="AS129" s="174"/>
      <c r="AT129" s="174"/>
      <c r="AU129" s="174"/>
      <c r="AV129" s="174"/>
      <c r="AW129" s="174"/>
      <c r="AX129" s="174"/>
    </row>
    <row r="130" spans="1:50" s="131" customFormat="1" ht="34.5" customHeight="1">
      <c r="A130" s="191"/>
      <c r="B130" s="174"/>
      <c r="C130" s="280"/>
      <c r="D130" s="422" t="s">
        <v>57</v>
      </c>
      <c r="E130" s="207"/>
      <c r="F130" s="207"/>
      <c r="G130" s="207"/>
      <c r="H130" s="207" t="s">
        <v>57</v>
      </c>
      <c r="I130" s="207" t="s">
        <v>57</v>
      </c>
      <c r="J130" s="86"/>
      <c r="K130" s="86"/>
      <c r="L130" s="22"/>
      <c r="M130" s="90"/>
      <c r="N130" s="22"/>
      <c r="O130" s="90"/>
      <c r="P130" s="35" t="str">
        <f t="shared" si="31"/>
        <v/>
      </c>
      <c r="Q130" s="35" t="str">
        <f t="shared" si="32"/>
        <v/>
      </c>
      <c r="R130" s="60" t="str">
        <f t="shared" si="27"/>
        <v/>
      </c>
      <c r="S130" s="26">
        <f t="shared" si="28"/>
        <v>0</v>
      </c>
      <c r="T130" s="95" t="str">
        <f t="shared" si="29"/>
        <v/>
      </c>
      <c r="U130" s="26" t="str">
        <f t="shared" si="33"/>
        <v/>
      </c>
      <c r="V130" s="95" t="str">
        <f t="shared" si="30"/>
        <v/>
      </c>
      <c r="W130" s="140" t="s">
        <v>57</v>
      </c>
      <c r="X130" s="138" t="s">
        <v>57</v>
      </c>
      <c r="Y130" s="138"/>
      <c r="Z130" s="138" t="s">
        <v>57</v>
      </c>
      <c r="AA130" s="281"/>
      <c r="AB130" s="174"/>
      <c r="AC130" s="174"/>
      <c r="AD130" s="56"/>
      <c r="AE130" s="56"/>
      <c r="AF130" s="174"/>
      <c r="AG130" s="174"/>
      <c r="AH130" s="174"/>
      <c r="AI130" s="174"/>
      <c r="AJ130" s="174"/>
      <c r="AK130" s="174"/>
      <c r="AL130" s="174"/>
      <c r="AM130" s="174"/>
      <c r="AN130" s="174"/>
      <c r="AO130" s="174"/>
      <c r="AP130" s="174"/>
      <c r="AQ130" s="174"/>
      <c r="AR130" s="174"/>
      <c r="AS130" s="174"/>
      <c r="AT130" s="174"/>
      <c r="AU130" s="174"/>
      <c r="AV130" s="174"/>
      <c r="AW130" s="174"/>
      <c r="AX130" s="174"/>
    </row>
    <row r="131" spans="1:50" s="131" customFormat="1" ht="34.5" customHeight="1">
      <c r="A131" s="191"/>
      <c r="B131" s="174"/>
      <c r="C131" s="280"/>
      <c r="D131" s="422" t="s">
        <v>57</v>
      </c>
      <c r="E131" s="207"/>
      <c r="F131" s="207"/>
      <c r="G131" s="207"/>
      <c r="H131" s="207" t="s">
        <v>57</v>
      </c>
      <c r="I131" s="207" t="s">
        <v>57</v>
      </c>
      <c r="J131" s="86"/>
      <c r="K131" s="86"/>
      <c r="L131" s="22"/>
      <c r="M131" s="90"/>
      <c r="N131" s="22"/>
      <c r="O131" s="90"/>
      <c r="P131" s="35" t="str">
        <f t="shared" si="31"/>
        <v/>
      </c>
      <c r="Q131" s="35" t="str">
        <f t="shared" si="32"/>
        <v/>
      </c>
      <c r="R131" s="60" t="str">
        <f t="shared" si="27"/>
        <v/>
      </c>
      <c r="S131" s="26">
        <f t="shared" si="28"/>
        <v>0</v>
      </c>
      <c r="T131" s="95" t="str">
        <f t="shared" si="29"/>
        <v/>
      </c>
      <c r="U131" s="26" t="str">
        <f t="shared" si="33"/>
        <v/>
      </c>
      <c r="V131" s="95" t="str">
        <f t="shared" si="30"/>
        <v/>
      </c>
      <c r="W131" s="140" t="s">
        <v>57</v>
      </c>
      <c r="X131" s="138" t="s">
        <v>57</v>
      </c>
      <c r="Y131" s="138"/>
      <c r="Z131" s="138" t="s">
        <v>57</v>
      </c>
      <c r="AA131" s="281"/>
      <c r="AB131" s="174"/>
      <c r="AC131" s="174"/>
      <c r="AD131" s="56"/>
      <c r="AE131" s="56"/>
      <c r="AF131" s="174"/>
      <c r="AG131" s="174"/>
      <c r="AH131" s="174"/>
      <c r="AI131" s="174"/>
      <c r="AJ131" s="174"/>
      <c r="AK131" s="174"/>
      <c r="AL131" s="174"/>
      <c r="AM131" s="174"/>
      <c r="AN131" s="174"/>
      <c r="AO131" s="174"/>
      <c r="AP131" s="174"/>
      <c r="AQ131" s="174"/>
      <c r="AR131" s="174"/>
      <c r="AS131" s="174"/>
      <c r="AT131" s="174"/>
      <c r="AU131" s="174"/>
      <c r="AV131" s="174"/>
      <c r="AW131" s="174"/>
      <c r="AX131" s="174"/>
    </row>
    <row r="132" spans="1:50" s="131" customFormat="1" ht="34.5" customHeight="1">
      <c r="A132" s="191"/>
      <c r="B132" s="174"/>
      <c r="C132" s="280"/>
      <c r="D132" s="422" t="s">
        <v>57</v>
      </c>
      <c r="E132" s="207"/>
      <c r="F132" s="207"/>
      <c r="G132" s="207"/>
      <c r="H132" s="207" t="s">
        <v>57</v>
      </c>
      <c r="I132" s="207" t="s">
        <v>57</v>
      </c>
      <c r="J132" s="86"/>
      <c r="K132" s="86"/>
      <c r="L132" s="22"/>
      <c r="M132" s="90"/>
      <c r="N132" s="22"/>
      <c r="O132" s="90"/>
      <c r="P132" s="35" t="str">
        <f t="shared" si="31"/>
        <v/>
      </c>
      <c r="Q132" s="35" t="str">
        <f t="shared" si="32"/>
        <v/>
      </c>
      <c r="R132" s="60" t="str">
        <f t="shared" si="27"/>
        <v/>
      </c>
      <c r="S132" s="26">
        <f t="shared" si="28"/>
        <v>0</v>
      </c>
      <c r="T132" s="95" t="str">
        <f t="shared" si="29"/>
        <v/>
      </c>
      <c r="U132" s="26" t="str">
        <f t="shared" si="33"/>
        <v/>
      </c>
      <c r="V132" s="95" t="str">
        <f t="shared" si="30"/>
        <v/>
      </c>
      <c r="W132" s="140" t="s">
        <v>57</v>
      </c>
      <c r="X132" s="138" t="s">
        <v>57</v>
      </c>
      <c r="Y132" s="138"/>
      <c r="Z132" s="138" t="s">
        <v>57</v>
      </c>
      <c r="AA132" s="281"/>
      <c r="AB132" s="174"/>
      <c r="AC132" s="174"/>
      <c r="AD132" s="56"/>
      <c r="AE132" s="56"/>
      <c r="AF132" s="174"/>
      <c r="AG132" s="174"/>
      <c r="AH132" s="174"/>
      <c r="AI132" s="174"/>
      <c r="AJ132" s="174"/>
      <c r="AK132" s="174"/>
      <c r="AL132" s="174"/>
      <c r="AM132" s="174"/>
      <c r="AN132" s="174"/>
      <c r="AO132" s="174"/>
      <c r="AP132" s="174"/>
      <c r="AQ132" s="174"/>
      <c r="AR132" s="174"/>
      <c r="AS132" s="174"/>
      <c r="AT132" s="174"/>
      <c r="AU132" s="174"/>
      <c r="AV132" s="174"/>
      <c r="AW132" s="174"/>
      <c r="AX132" s="174"/>
    </row>
    <row r="133" spans="1:50" s="131" customFormat="1" ht="34.5" customHeight="1">
      <c r="A133" s="191"/>
      <c r="B133" s="174"/>
      <c r="C133" s="280"/>
      <c r="D133" s="422" t="s">
        <v>57</v>
      </c>
      <c r="E133" s="207"/>
      <c r="F133" s="207"/>
      <c r="G133" s="207"/>
      <c r="H133" s="207" t="s">
        <v>57</v>
      </c>
      <c r="I133" s="207" t="s">
        <v>57</v>
      </c>
      <c r="J133" s="86"/>
      <c r="K133" s="86"/>
      <c r="L133" s="22"/>
      <c r="M133" s="90"/>
      <c r="N133" s="22"/>
      <c r="O133" s="90"/>
      <c r="P133" s="35" t="str">
        <f t="shared" si="31"/>
        <v/>
      </c>
      <c r="Q133" s="35" t="str">
        <f t="shared" si="32"/>
        <v/>
      </c>
      <c r="R133" s="60" t="str">
        <f t="shared" si="27"/>
        <v/>
      </c>
      <c r="S133" s="26">
        <f t="shared" si="28"/>
        <v>0</v>
      </c>
      <c r="T133" s="95" t="str">
        <f t="shared" si="29"/>
        <v/>
      </c>
      <c r="U133" s="26" t="str">
        <f t="shared" si="33"/>
        <v/>
      </c>
      <c r="V133" s="95" t="str">
        <f t="shared" si="30"/>
        <v/>
      </c>
      <c r="W133" s="140" t="s">
        <v>57</v>
      </c>
      <c r="X133" s="138" t="s">
        <v>57</v>
      </c>
      <c r="Y133" s="138"/>
      <c r="Z133" s="138" t="s">
        <v>57</v>
      </c>
      <c r="AA133" s="281"/>
      <c r="AB133" s="174"/>
      <c r="AC133" s="174"/>
      <c r="AD133" s="56"/>
      <c r="AE133" s="56"/>
      <c r="AF133" s="174"/>
      <c r="AG133" s="174"/>
      <c r="AH133" s="174"/>
      <c r="AI133" s="174"/>
      <c r="AJ133" s="174"/>
      <c r="AK133" s="174"/>
      <c r="AL133" s="174"/>
      <c r="AM133" s="174"/>
      <c r="AN133" s="174"/>
      <c r="AO133" s="174"/>
      <c r="AP133" s="174"/>
      <c r="AQ133" s="174"/>
      <c r="AR133" s="174"/>
      <c r="AS133" s="174"/>
      <c r="AT133" s="174"/>
      <c r="AU133" s="174"/>
      <c r="AV133" s="174"/>
      <c r="AW133" s="174"/>
      <c r="AX133" s="174"/>
    </row>
    <row r="134" spans="1:50" s="131" customFormat="1" ht="34.5" customHeight="1">
      <c r="A134" s="191"/>
      <c r="B134" s="174"/>
      <c r="C134" s="280"/>
      <c r="D134" s="422" t="s">
        <v>57</v>
      </c>
      <c r="E134" s="207"/>
      <c r="F134" s="207"/>
      <c r="G134" s="207"/>
      <c r="H134" s="207" t="s">
        <v>57</v>
      </c>
      <c r="I134" s="207" t="s">
        <v>57</v>
      </c>
      <c r="J134" s="86"/>
      <c r="K134" s="86"/>
      <c r="L134" s="22"/>
      <c r="M134" s="90"/>
      <c r="N134" s="22"/>
      <c r="O134" s="90"/>
      <c r="P134" s="35" t="str">
        <f t="shared" si="31"/>
        <v/>
      </c>
      <c r="Q134" s="35" t="str">
        <f t="shared" si="32"/>
        <v/>
      </c>
      <c r="R134" s="60" t="str">
        <f t="shared" si="27"/>
        <v/>
      </c>
      <c r="S134" s="26">
        <f t="shared" si="28"/>
        <v>0</v>
      </c>
      <c r="T134" s="95" t="str">
        <f t="shared" si="29"/>
        <v/>
      </c>
      <c r="U134" s="26" t="str">
        <f t="shared" si="33"/>
        <v/>
      </c>
      <c r="V134" s="95" t="str">
        <f t="shared" si="30"/>
        <v/>
      </c>
      <c r="W134" s="140" t="s">
        <v>57</v>
      </c>
      <c r="X134" s="138" t="s">
        <v>57</v>
      </c>
      <c r="Y134" s="138"/>
      <c r="Z134" s="138" t="s">
        <v>57</v>
      </c>
      <c r="AA134" s="281"/>
      <c r="AB134" s="174"/>
      <c r="AC134" s="174"/>
      <c r="AD134" s="56"/>
      <c r="AE134" s="56"/>
      <c r="AF134" s="174"/>
      <c r="AG134" s="174"/>
      <c r="AH134" s="174"/>
      <c r="AI134" s="174"/>
      <c r="AJ134" s="174"/>
      <c r="AK134" s="174"/>
      <c r="AL134" s="174"/>
      <c r="AM134" s="174"/>
      <c r="AN134" s="174"/>
      <c r="AO134" s="174"/>
      <c r="AP134" s="174"/>
      <c r="AQ134" s="174"/>
      <c r="AR134" s="174"/>
      <c r="AS134" s="174"/>
      <c r="AT134" s="174"/>
      <c r="AU134" s="174"/>
      <c r="AV134" s="174"/>
      <c r="AW134" s="174"/>
      <c r="AX134" s="174"/>
    </row>
    <row r="135" spans="1:50" s="131" customFormat="1" ht="34.5" customHeight="1">
      <c r="A135" s="191"/>
      <c r="B135" s="174"/>
      <c r="C135" s="280"/>
      <c r="D135" s="422" t="s">
        <v>57</v>
      </c>
      <c r="E135" s="207"/>
      <c r="F135" s="207"/>
      <c r="G135" s="207"/>
      <c r="H135" s="207" t="s">
        <v>57</v>
      </c>
      <c r="I135" s="207" t="s">
        <v>57</v>
      </c>
      <c r="J135" s="86"/>
      <c r="K135" s="86"/>
      <c r="L135" s="22"/>
      <c r="M135" s="90"/>
      <c r="N135" s="22"/>
      <c r="O135" s="90"/>
      <c r="P135" s="35" t="str">
        <f t="shared" si="31"/>
        <v/>
      </c>
      <c r="Q135" s="35" t="str">
        <f t="shared" si="32"/>
        <v/>
      </c>
      <c r="R135" s="60" t="str">
        <f t="shared" si="27"/>
        <v/>
      </c>
      <c r="S135" s="26">
        <f t="shared" si="28"/>
        <v>0</v>
      </c>
      <c r="T135" s="95" t="str">
        <f t="shared" si="29"/>
        <v/>
      </c>
      <c r="U135" s="26" t="str">
        <f t="shared" si="33"/>
        <v/>
      </c>
      <c r="V135" s="95" t="str">
        <f t="shared" si="30"/>
        <v/>
      </c>
      <c r="W135" s="140" t="s">
        <v>57</v>
      </c>
      <c r="X135" s="138" t="s">
        <v>57</v>
      </c>
      <c r="Y135" s="138"/>
      <c r="Z135" s="138" t="s">
        <v>57</v>
      </c>
      <c r="AA135" s="281"/>
      <c r="AB135" s="174"/>
      <c r="AC135" s="174"/>
      <c r="AD135" s="56"/>
      <c r="AE135" s="56"/>
      <c r="AF135" s="174"/>
      <c r="AG135" s="174"/>
      <c r="AH135" s="174"/>
      <c r="AI135" s="174"/>
      <c r="AJ135" s="174"/>
      <c r="AK135" s="174"/>
      <c r="AL135" s="174"/>
      <c r="AM135" s="174"/>
      <c r="AN135" s="174"/>
      <c r="AO135" s="174"/>
      <c r="AP135" s="174"/>
      <c r="AQ135" s="174"/>
      <c r="AR135" s="174"/>
      <c r="AS135" s="174"/>
      <c r="AT135" s="174"/>
      <c r="AU135" s="174"/>
      <c r="AV135" s="174"/>
      <c r="AW135" s="174"/>
      <c r="AX135" s="174"/>
    </row>
    <row r="136" spans="1:50" s="131" customFormat="1" ht="18" customHeight="1">
      <c r="A136" s="191"/>
      <c r="B136" s="174"/>
      <c r="C136" s="280"/>
      <c r="D136" s="47" t="s">
        <v>63</v>
      </c>
      <c r="E136" s="47"/>
      <c r="F136" s="47"/>
      <c r="G136" s="47"/>
      <c r="H136" s="47"/>
      <c r="I136" s="47"/>
      <c r="J136" s="47"/>
      <c r="K136" s="47"/>
      <c r="L136" s="203"/>
      <c r="M136" s="47"/>
      <c r="N136" s="47"/>
      <c r="O136" s="48"/>
      <c r="P136" s="101"/>
      <c r="Q136" s="48"/>
      <c r="R136" s="101"/>
      <c r="S136" s="203"/>
      <c r="T136" s="203"/>
      <c r="U136" s="44" t="str">
        <f>IF(OR(L136="",N136=""),"",IF(MIN(N136,RatingPdEnd+60)-MAX(L136,RatingPdStart-60)+1&lt;=0,0,MIN(MIN(N136,RatingPdEnd+60)-MAX(L136,RatingPdStart-60)+1,RatingPdEnd-RatingPdStart+1)))</f>
        <v/>
      </c>
      <c r="V136" s="44"/>
      <c r="W136" s="101"/>
      <c r="X136" s="49"/>
      <c r="Y136" s="49"/>
      <c r="Z136" s="49"/>
      <c r="AA136" s="281"/>
      <c r="AB136" s="174"/>
      <c r="AC136" s="174"/>
      <c r="AD136" s="174"/>
      <c r="AE136" s="174"/>
      <c r="AF136" s="174"/>
      <c r="AG136" s="56"/>
      <c r="AH136" s="56"/>
      <c r="AI136" s="174"/>
      <c r="AJ136" s="174"/>
      <c r="AK136" s="174"/>
      <c r="AL136" s="174"/>
      <c r="AM136" s="174"/>
      <c r="AN136" s="174"/>
      <c r="AO136" s="174"/>
      <c r="AP136" s="174"/>
      <c r="AQ136" s="174"/>
      <c r="AR136" s="174"/>
      <c r="AS136" s="174"/>
      <c r="AT136" s="174"/>
      <c r="AU136" s="174"/>
      <c r="AV136" s="174"/>
      <c r="AW136" s="174"/>
      <c r="AX136" s="174"/>
    </row>
    <row r="137" spans="1:50" s="131" customFormat="1" hidden="1">
      <c r="A137" s="191"/>
      <c r="B137" s="174"/>
      <c r="C137" s="280"/>
      <c r="D137" s="206"/>
      <c r="E137" s="206"/>
      <c r="F137" s="206"/>
      <c r="G137" s="206"/>
      <c r="H137" s="206"/>
      <c r="I137" s="206"/>
      <c r="J137" s="206"/>
      <c r="K137" s="206"/>
      <c r="L137" s="206"/>
      <c r="M137" s="206"/>
      <c r="N137" s="206"/>
      <c r="O137" s="206"/>
      <c r="P137" s="206"/>
      <c r="Q137" s="206"/>
      <c r="R137" s="206"/>
      <c r="S137" s="206"/>
      <c r="T137" s="70">
        <f>SUM(T86:T135)</f>
        <v>0</v>
      </c>
      <c r="U137" s="206"/>
      <c r="V137" s="70">
        <f>SUM(V86:V135)</f>
        <v>0</v>
      </c>
      <c r="W137" s="206"/>
      <c r="X137" s="206"/>
      <c r="Y137" s="206"/>
      <c r="Z137" s="206"/>
      <c r="AA137" s="281"/>
      <c r="AB137" s="174"/>
      <c r="AC137" s="174"/>
      <c r="AD137" s="174"/>
      <c r="AE137" s="174"/>
      <c r="AF137" s="174"/>
      <c r="AG137" s="56"/>
      <c r="AH137" s="56"/>
      <c r="AI137" s="174"/>
      <c r="AJ137" s="174"/>
      <c r="AK137" s="174"/>
      <c r="AL137" s="174"/>
      <c r="AM137" s="174"/>
      <c r="AN137" s="174"/>
      <c r="AO137" s="174"/>
      <c r="AP137" s="174"/>
      <c r="AQ137" s="174"/>
      <c r="AR137" s="174"/>
      <c r="AS137" s="174"/>
      <c r="AT137" s="174"/>
      <c r="AU137" s="174"/>
      <c r="AV137" s="174"/>
      <c r="AW137" s="174"/>
      <c r="AX137" s="174"/>
    </row>
    <row r="138" spans="1:50" s="131" customFormat="1">
      <c r="A138" s="191"/>
      <c r="B138" s="174"/>
      <c r="C138" s="282"/>
      <c r="D138" s="266"/>
      <c r="E138" s="266"/>
      <c r="F138" s="266"/>
      <c r="G138" s="266"/>
      <c r="H138" s="266"/>
      <c r="I138" s="266"/>
      <c r="J138" s="266"/>
      <c r="K138" s="266"/>
      <c r="L138" s="266"/>
      <c r="M138" s="266"/>
      <c r="N138" s="266"/>
      <c r="O138" s="266"/>
      <c r="P138" s="266"/>
      <c r="Q138" s="266"/>
      <c r="R138" s="266"/>
      <c r="S138" s="266"/>
      <c r="T138" s="310"/>
      <c r="U138" s="266"/>
      <c r="V138" s="266"/>
      <c r="W138" s="266"/>
      <c r="X138" s="266"/>
      <c r="Y138" s="266"/>
      <c r="Z138" s="266"/>
      <c r="AA138" s="293"/>
      <c r="AB138" s="174"/>
      <c r="AC138" s="174"/>
      <c r="AD138" s="174"/>
      <c r="AE138" s="174"/>
      <c r="AF138" s="174"/>
      <c r="AG138" s="56"/>
      <c r="AH138" s="56"/>
      <c r="AI138" s="174"/>
      <c r="AJ138" s="174"/>
      <c r="AK138" s="174"/>
      <c r="AL138" s="174"/>
      <c r="AM138" s="174"/>
      <c r="AN138" s="174"/>
      <c r="AO138" s="174"/>
      <c r="AP138" s="174"/>
      <c r="AQ138" s="174"/>
      <c r="AR138" s="174"/>
      <c r="AS138" s="174"/>
      <c r="AT138" s="174"/>
      <c r="AU138" s="174"/>
      <c r="AV138" s="174"/>
      <c r="AW138" s="174"/>
      <c r="AX138" s="174"/>
    </row>
    <row r="139" spans="1:50" s="131" customFormat="1">
      <c r="A139" s="191"/>
      <c r="B139" s="174"/>
      <c r="C139" s="174"/>
      <c r="D139" s="174"/>
      <c r="E139" s="174"/>
      <c r="F139" s="174"/>
      <c r="G139" s="174"/>
      <c r="H139" s="174"/>
      <c r="I139" s="174"/>
      <c r="J139" s="174"/>
      <c r="K139" s="174"/>
      <c r="L139" s="174"/>
      <c r="M139" s="174"/>
      <c r="N139" s="174"/>
      <c r="O139" s="174"/>
      <c r="P139" s="174"/>
      <c r="Q139" s="174"/>
      <c r="R139" s="174"/>
      <c r="S139" s="174"/>
      <c r="T139" s="70"/>
      <c r="U139" s="174"/>
      <c r="V139" s="174"/>
      <c r="W139" s="174"/>
      <c r="X139" s="174"/>
      <c r="Y139" s="174"/>
      <c r="Z139" s="174"/>
      <c r="AA139" s="174"/>
      <c r="AB139" s="174"/>
      <c r="AC139" s="174"/>
      <c r="AD139" s="174"/>
      <c r="AE139" s="174"/>
      <c r="AF139" s="174"/>
      <c r="AG139" s="56"/>
      <c r="AH139" s="56"/>
      <c r="AI139" s="174"/>
      <c r="AJ139" s="174"/>
      <c r="AK139" s="174"/>
      <c r="AL139" s="174"/>
      <c r="AM139" s="174"/>
      <c r="AN139" s="174"/>
      <c r="AO139" s="174"/>
      <c r="AP139" s="174"/>
      <c r="AQ139" s="174"/>
      <c r="AR139" s="174"/>
      <c r="AS139" s="174"/>
      <c r="AT139" s="174"/>
      <c r="AU139" s="174"/>
      <c r="AV139" s="174"/>
      <c r="AW139" s="174"/>
      <c r="AX139" s="174"/>
    </row>
    <row r="140" spans="1:50" s="131" customFormat="1" ht="15.75" customHeight="1">
      <c r="A140" s="191"/>
      <c r="B140" s="196"/>
      <c r="C140" s="231" t="s">
        <v>233</v>
      </c>
      <c r="D140" s="231"/>
      <c r="E140" s="231"/>
      <c r="F140" s="231"/>
      <c r="G140" s="231"/>
      <c r="H140" s="231"/>
      <c r="I140" s="231"/>
      <c r="J140" s="231"/>
      <c r="K140" s="231"/>
      <c r="L140" s="231"/>
      <c r="M140" s="196"/>
      <c r="N140" s="196"/>
      <c r="O140" s="196"/>
      <c r="P140" s="196"/>
      <c r="Q140" s="196"/>
      <c r="R140" s="196"/>
      <c r="S140" s="196"/>
      <c r="T140" s="70"/>
      <c r="U140" s="196"/>
      <c r="V140" s="196"/>
      <c r="W140" s="196"/>
      <c r="X140" s="196"/>
      <c r="Y140" s="196"/>
      <c r="Z140" s="196"/>
      <c r="AA140" s="3"/>
      <c r="AB140" s="196"/>
      <c r="AC140" s="196"/>
      <c r="AD140" s="196"/>
      <c r="AE140" s="196"/>
      <c r="AF140" s="196"/>
      <c r="AG140" s="196"/>
      <c r="AH140" s="56"/>
      <c r="AI140" s="56"/>
      <c r="AJ140" s="196"/>
      <c r="AK140" s="196"/>
      <c r="AL140" s="196"/>
      <c r="AM140" s="196"/>
      <c r="AN140" s="196"/>
      <c r="AO140" s="196"/>
      <c r="AP140" s="196"/>
      <c r="AQ140" s="196"/>
      <c r="AR140" s="196"/>
      <c r="AS140" s="196"/>
      <c r="AT140" s="196"/>
      <c r="AU140" s="196"/>
      <c r="AV140" s="196"/>
      <c r="AW140" s="196"/>
      <c r="AX140" s="196"/>
    </row>
    <row r="141" spans="1:50" s="131" customFormat="1" ht="15.75" hidden="1" customHeight="1">
      <c r="A141" s="191"/>
      <c r="B141" s="196"/>
      <c r="C141" s="286"/>
      <c r="D141" s="296"/>
      <c r="E141" s="296"/>
      <c r="F141" s="296"/>
      <c r="G141" s="296"/>
      <c r="H141" s="295"/>
      <c r="I141" s="296"/>
      <c r="J141" s="296"/>
      <c r="K141" s="296"/>
      <c r="L141" s="290"/>
      <c r="M141" s="196"/>
      <c r="N141" s="196"/>
      <c r="O141" s="196"/>
      <c r="P141" s="196"/>
      <c r="Q141" s="196"/>
      <c r="R141" s="196"/>
      <c r="S141" s="196"/>
      <c r="T141" s="70"/>
      <c r="U141" s="196"/>
      <c r="V141" s="196"/>
      <c r="W141" s="196"/>
      <c r="X141" s="196"/>
      <c r="Y141" s="196"/>
      <c r="Z141" s="196"/>
      <c r="AA141" s="3"/>
      <c r="AB141" s="196"/>
      <c r="AC141" s="196"/>
      <c r="AD141" s="196"/>
      <c r="AE141" s="196"/>
      <c r="AF141" s="196"/>
      <c r="AG141" s="196"/>
      <c r="AH141" s="56"/>
      <c r="AI141" s="56"/>
      <c r="AJ141" s="196"/>
      <c r="AK141" s="196"/>
      <c r="AL141" s="196"/>
      <c r="AM141" s="196"/>
      <c r="AN141" s="196"/>
      <c r="AO141" s="196"/>
      <c r="AP141" s="196"/>
      <c r="AQ141" s="196"/>
      <c r="AR141" s="196"/>
      <c r="AS141" s="196"/>
      <c r="AT141" s="196"/>
      <c r="AU141" s="196"/>
      <c r="AV141" s="196"/>
      <c r="AW141" s="196"/>
      <c r="AX141" s="196"/>
    </row>
    <row r="142" spans="1:50" s="131" customFormat="1" ht="15.75" customHeight="1" thickBot="1">
      <c r="A142" s="191"/>
      <c r="B142" s="196"/>
      <c r="C142" s="280"/>
      <c r="D142" s="206"/>
      <c r="E142" s="206"/>
      <c r="F142" s="206"/>
      <c r="G142" s="206"/>
      <c r="H142" s="89"/>
      <c r="I142" s="206"/>
      <c r="J142" s="206"/>
      <c r="K142" s="206"/>
      <c r="L142" s="281"/>
      <c r="M142" s="196"/>
      <c r="N142" s="124"/>
      <c r="O142" s="196"/>
      <c r="P142" s="196"/>
      <c r="Q142" s="196"/>
      <c r="R142" s="196"/>
      <c r="S142" s="196"/>
      <c r="T142" s="70"/>
      <c r="U142" s="196"/>
      <c r="V142" s="196"/>
      <c r="W142" s="196"/>
      <c r="X142" s="196"/>
      <c r="Y142" s="196"/>
      <c r="Z142" s="196"/>
      <c r="AA142" s="3"/>
      <c r="AB142" s="196"/>
      <c r="AC142" s="196"/>
      <c r="AD142" s="196"/>
      <c r="AE142" s="196"/>
      <c r="AF142" s="196"/>
      <c r="AG142" s="196"/>
      <c r="AH142" s="56"/>
      <c r="AI142" s="56"/>
      <c r="AJ142" s="196"/>
      <c r="AK142" s="196"/>
      <c r="AL142" s="196"/>
      <c r="AM142" s="196"/>
      <c r="AN142" s="196"/>
      <c r="AO142" s="196"/>
      <c r="AP142" s="196"/>
      <c r="AQ142" s="196"/>
      <c r="AR142" s="196"/>
      <c r="AS142" s="196"/>
      <c r="AT142" s="196"/>
      <c r="AU142" s="196"/>
      <c r="AV142" s="196"/>
      <c r="AW142" s="196"/>
      <c r="AX142" s="196"/>
    </row>
    <row r="143" spans="1:50" s="131" customFormat="1" ht="57.75" customHeight="1" thickBot="1">
      <c r="A143" s="191"/>
      <c r="B143" s="196"/>
      <c r="C143" s="280"/>
      <c r="D143" s="500" t="s">
        <v>253</v>
      </c>
      <c r="E143" s="500"/>
      <c r="F143" s="500"/>
      <c r="G143" s="500"/>
      <c r="H143" s="8" t="s">
        <v>57</v>
      </c>
      <c r="I143" s="206"/>
      <c r="J143" s="507"/>
      <c r="K143" s="508"/>
      <c r="L143" s="281"/>
      <c r="M143" s="196"/>
      <c r="N143" s="124" t="str">
        <f>IF(H143="&lt;Select&gt;", "Check", "")</f>
        <v>Check</v>
      </c>
      <c r="O143" s="196"/>
      <c r="P143" s="196"/>
      <c r="Q143" s="70"/>
      <c r="R143" s="196"/>
      <c r="S143" s="196"/>
      <c r="T143" s="196"/>
      <c r="U143" s="196"/>
      <c r="V143" s="196"/>
      <c r="W143" s="196"/>
      <c r="X143" s="196"/>
      <c r="Y143" s="196"/>
      <c r="Z143" s="196"/>
      <c r="AA143" s="196"/>
      <c r="AB143" s="196"/>
      <c r="AC143" s="196"/>
      <c r="AD143" s="196"/>
      <c r="AE143" s="56"/>
      <c r="AF143" s="56"/>
      <c r="AG143" s="196"/>
      <c r="AH143" s="196"/>
      <c r="AI143" s="196"/>
      <c r="AJ143" s="196"/>
      <c r="AK143" s="196"/>
      <c r="AL143" s="196"/>
      <c r="AM143" s="196"/>
      <c r="AN143" s="196"/>
      <c r="AO143" s="196"/>
      <c r="AP143" s="196"/>
      <c r="AQ143" s="196"/>
      <c r="AR143" s="196"/>
      <c r="AS143" s="196"/>
      <c r="AT143" s="196"/>
      <c r="AU143" s="196"/>
      <c r="AV143" s="196"/>
      <c r="AW143" s="196"/>
      <c r="AX143" s="196"/>
    </row>
    <row r="144" spans="1:50" s="387" customFormat="1" ht="15.75" customHeight="1">
      <c r="A144" s="191"/>
      <c r="B144" s="197"/>
      <c r="C144" s="332"/>
      <c r="D144" s="500"/>
      <c r="E144" s="500"/>
      <c r="F144" s="500"/>
      <c r="G144" s="500"/>
      <c r="H144" s="209"/>
      <c r="I144" s="209"/>
      <c r="J144" s="509"/>
      <c r="K144" s="510"/>
      <c r="L144" s="315"/>
      <c r="M144" s="197"/>
      <c r="N144" s="124"/>
      <c r="O144" s="197"/>
      <c r="P144" s="197"/>
      <c r="Q144" s="76"/>
      <c r="R144" s="197"/>
      <c r="S144" s="197"/>
      <c r="T144" s="197"/>
      <c r="U144" s="197"/>
      <c r="V144" s="197"/>
      <c r="W144" s="197"/>
      <c r="X144" s="197"/>
      <c r="Y144" s="197"/>
      <c r="Z144" s="197"/>
      <c r="AA144" s="197"/>
      <c r="AB144" s="197"/>
      <c r="AC144" s="197"/>
      <c r="AD144" s="197"/>
      <c r="AE144" s="57"/>
      <c r="AF144" s="57"/>
      <c r="AG144" s="197"/>
      <c r="AH144" s="197"/>
      <c r="AI144" s="197"/>
      <c r="AJ144" s="197"/>
      <c r="AK144" s="197"/>
      <c r="AL144" s="197"/>
      <c r="AM144" s="197"/>
      <c r="AN144" s="197"/>
      <c r="AO144" s="197"/>
      <c r="AP144" s="197"/>
      <c r="AQ144" s="197"/>
      <c r="AR144" s="197"/>
      <c r="AS144" s="197"/>
      <c r="AT144" s="197"/>
      <c r="AU144" s="197"/>
      <c r="AV144" s="197"/>
      <c r="AW144" s="197"/>
      <c r="AX144" s="197"/>
    </row>
    <row r="145" spans="1:50" s="387" customFormat="1" ht="15.75" customHeight="1">
      <c r="A145" s="191"/>
      <c r="B145" s="197"/>
      <c r="C145" s="332"/>
      <c r="D145" s="500"/>
      <c r="E145" s="500"/>
      <c r="F145" s="500"/>
      <c r="G145" s="500"/>
      <c r="H145" s="209"/>
      <c r="I145" s="209"/>
      <c r="J145" s="509"/>
      <c r="K145" s="510"/>
      <c r="L145" s="315"/>
      <c r="M145" s="197"/>
      <c r="N145" s="124"/>
      <c r="O145" s="197"/>
      <c r="P145" s="197"/>
      <c r="Q145" s="76"/>
      <c r="R145" s="197"/>
      <c r="S145" s="197"/>
      <c r="T145" s="197"/>
      <c r="U145" s="197"/>
      <c r="V145" s="197"/>
      <c r="W145" s="197"/>
      <c r="X145" s="197"/>
      <c r="Y145" s="197"/>
      <c r="Z145" s="197"/>
      <c r="AA145" s="197"/>
      <c r="AB145" s="197"/>
      <c r="AC145" s="197"/>
      <c r="AD145" s="197"/>
      <c r="AE145" s="57"/>
      <c r="AF145" s="57"/>
      <c r="AG145" s="197"/>
      <c r="AH145" s="197"/>
      <c r="AI145" s="197"/>
      <c r="AJ145" s="197"/>
      <c r="AK145" s="197"/>
      <c r="AL145" s="197"/>
      <c r="AM145" s="197"/>
      <c r="AN145" s="197"/>
      <c r="AO145" s="197"/>
      <c r="AP145" s="197"/>
      <c r="AQ145" s="197"/>
      <c r="AR145" s="197"/>
      <c r="AS145" s="197"/>
      <c r="AT145" s="197"/>
      <c r="AU145" s="197"/>
      <c r="AV145" s="197"/>
      <c r="AW145" s="197"/>
      <c r="AX145" s="197"/>
    </row>
    <row r="146" spans="1:50" s="387" customFormat="1" ht="15.75" customHeight="1" thickBot="1">
      <c r="A146" s="191"/>
      <c r="B146" s="197"/>
      <c r="C146" s="332"/>
      <c r="D146" s="500"/>
      <c r="E146" s="500"/>
      <c r="F146" s="500"/>
      <c r="G146" s="500"/>
      <c r="H146" s="209"/>
      <c r="I146" s="209"/>
      <c r="J146" s="511"/>
      <c r="K146" s="512"/>
      <c r="L146" s="315"/>
      <c r="M146" s="197"/>
      <c r="N146" s="124"/>
      <c r="O146" s="197"/>
      <c r="P146" s="197"/>
      <c r="Q146" s="76"/>
      <c r="R146" s="197"/>
      <c r="S146" s="197"/>
      <c r="T146" s="197"/>
      <c r="U146" s="197"/>
      <c r="V146" s="197"/>
      <c r="W146" s="197"/>
      <c r="X146" s="197"/>
      <c r="Y146" s="197"/>
      <c r="Z146" s="197"/>
      <c r="AA146" s="197"/>
      <c r="AB146" s="197"/>
      <c r="AC146" s="197"/>
      <c r="AD146" s="197"/>
      <c r="AE146" s="57"/>
      <c r="AF146" s="57"/>
      <c r="AG146" s="197"/>
      <c r="AH146" s="197"/>
      <c r="AI146" s="197"/>
      <c r="AJ146" s="197"/>
      <c r="AK146" s="197"/>
      <c r="AL146" s="197"/>
      <c r="AM146" s="197"/>
      <c r="AN146" s="197"/>
      <c r="AO146" s="197"/>
      <c r="AP146" s="197"/>
      <c r="AQ146" s="197"/>
      <c r="AR146" s="197"/>
      <c r="AS146" s="197"/>
      <c r="AT146" s="197"/>
      <c r="AU146" s="197"/>
      <c r="AV146" s="197"/>
      <c r="AW146" s="197"/>
      <c r="AX146" s="197"/>
    </row>
    <row r="147" spans="1:50" s="131" customFormat="1" hidden="1" collapsed="1">
      <c r="A147" s="191"/>
      <c r="B147" s="196"/>
      <c r="C147" s="280"/>
      <c r="D147" s="206"/>
      <c r="E147" s="206"/>
      <c r="F147" s="206"/>
      <c r="G147" s="206"/>
      <c r="H147" s="89"/>
      <c r="I147" s="206"/>
      <c r="J147" s="206"/>
      <c r="K147" s="206"/>
      <c r="L147" s="281"/>
      <c r="M147" s="196"/>
      <c r="N147" s="196"/>
      <c r="O147" s="196"/>
      <c r="P147" s="196"/>
      <c r="Q147" s="196"/>
      <c r="R147" s="196"/>
      <c r="S147" s="196"/>
      <c r="T147" s="70"/>
      <c r="U147" s="196"/>
      <c r="V147" s="196"/>
      <c r="W147" s="196"/>
      <c r="X147" s="196"/>
      <c r="Y147" s="196"/>
      <c r="Z147" s="196"/>
      <c r="AA147" s="196"/>
      <c r="AB147" s="196"/>
      <c r="AC147" s="196"/>
      <c r="AD147" s="196"/>
      <c r="AE147" s="196"/>
      <c r="AF147" s="196"/>
      <c r="AG147" s="196"/>
      <c r="AH147" s="56"/>
      <c r="AI147" s="56"/>
      <c r="AJ147" s="196"/>
      <c r="AK147" s="196"/>
      <c r="AL147" s="196"/>
      <c r="AM147" s="196"/>
      <c r="AN147" s="196"/>
      <c r="AO147" s="196"/>
      <c r="AP147" s="196"/>
      <c r="AQ147" s="196"/>
      <c r="AR147" s="196"/>
      <c r="AS147" s="196"/>
      <c r="AT147" s="196"/>
      <c r="AU147" s="196"/>
      <c r="AV147" s="196"/>
      <c r="AW147" s="196"/>
      <c r="AX147" s="196"/>
    </row>
    <row r="148" spans="1:50" s="19" customFormat="1" hidden="1">
      <c r="A148" s="191"/>
      <c r="B148" s="14"/>
      <c r="C148" s="333"/>
      <c r="D148" s="34" t="s">
        <v>57</v>
      </c>
      <c r="E148" s="34" t="s">
        <v>57</v>
      </c>
      <c r="F148" s="36" t="s">
        <v>57</v>
      </c>
      <c r="G148" s="38"/>
      <c r="H148" s="38"/>
      <c r="I148" s="16"/>
      <c r="J148" s="16"/>
      <c r="K148" s="16" t="s">
        <v>40</v>
      </c>
      <c r="L148" s="334"/>
      <c r="M148" s="16"/>
      <c r="N148" s="17"/>
      <c r="O148" s="14"/>
      <c r="P148" s="14"/>
      <c r="Q148" s="14"/>
      <c r="R148" s="14"/>
      <c r="S148" s="14"/>
      <c r="T148" s="77"/>
      <c r="U148" s="14"/>
      <c r="V148" s="14"/>
      <c r="W148" s="14"/>
      <c r="X148" s="14"/>
      <c r="Y148" s="14"/>
      <c r="Z148" s="14"/>
      <c r="AA148" s="14"/>
      <c r="AB148" s="14"/>
      <c r="AC148" s="14"/>
      <c r="AD148" s="14"/>
      <c r="AE148" s="14"/>
      <c r="AF148" s="14"/>
      <c r="AG148" s="55"/>
      <c r="AH148" s="55"/>
      <c r="AI148" s="14"/>
      <c r="AJ148" s="14"/>
      <c r="AK148" s="14"/>
      <c r="AL148" s="14"/>
      <c r="AM148" s="14"/>
      <c r="AN148" s="14"/>
      <c r="AO148" s="14"/>
      <c r="AP148" s="14"/>
      <c r="AQ148" s="14"/>
      <c r="AR148" s="14"/>
      <c r="AS148" s="14"/>
      <c r="AT148" s="14"/>
      <c r="AU148" s="14"/>
      <c r="AV148" s="14"/>
      <c r="AW148" s="14"/>
      <c r="AX148" s="14"/>
    </row>
    <row r="149" spans="1:50" s="19" customFormat="1" ht="15" hidden="1" thickBot="1">
      <c r="A149" s="191"/>
      <c r="B149" s="14"/>
      <c r="C149" s="333"/>
      <c r="D149" s="34" t="s">
        <v>57</v>
      </c>
      <c r="E149" s="34" t="s">
        <v>57</v>
      </c>
      <c r="F149" s="36" t="s">
        <v>57</v>
      </c>
      <c r="G149" s="37"/>
      <c r="H149" s="37"/>
      <c r="I149" s="15"/>
      <c r="J149" s="15"/>
      <c r="K149" s="15"/>
      <c r="L149" s="335"/>
      <c r="M149" s="15"/>
      <c r="N149" s="18"/>
      <c r="O149" s="14"/>
      <c r="P149" s="14"/>
      <c r="Q149" s="14"/>
      <c r="R149" s="14"/>
      <c r="S149" s="14"/>
      <c r="T149" s="77"/>
      <c r="U149" s="14"/>
      <c r="V149" s="14"/>
      <c r="W149" s="14"/>
      <c r="X149" s="14"/>
      <c r="Y149" s="14"/>
      <c r="Z149" s="14"/>
      <c r="AA149" s="14"/>
      <c r="AB149" s="14"/>
      <c r="AC149" s="14"/>
      <c r="AD149" s="14"/>
      <c r="AE149" s="14"/>
      <c r="AF149" s="14"/>
      <c r="AG149" s="55"/>
      <c r="AH149" s="55"/>
      <c r="AI149" s="14"/>
      <c r="AJ149" s="14"/>
      <c r="AK149" s="14"/>
      <c r="AL149" s="14"/>
      <c r="AM149" s="14"/>
      <c r="AN149" s="14"/>
      <c r="AO149" s="14"/>
      <c r="AP149" s="14"/>
      <c r="AQ149" s="14"/>
      <c r="AR149" s="14"/>
      <c r="AS149" s="14"/>
      <c r="AT149" s="14"/>
      <c r="AU149" s="14"/>
      <c r="AV149" s="14"/>
      <c r="AW149" s="14"/>
      <c r="AX149" s="14"/>
    </row>
    <row r="150" spans="1:50" s="19" customFormat="1" hidden="1">
      <c r="A150" s="191"/>
      <c r="B150" s="14"/>
      <c r="C150" s="333"/>
      <c r="D150" s="336"/>
      <c r="E150" s="336"/>
      <c r="F150" s="336"/>
      <c r="G150" s="336"/>
      <c r="H150" s="336"/>
      <c r="I150" s="336"/>
      <c r="J150" s="336"/>
      <c r="K150" s="336"/>
      <c r="L150" s="337"/>
      <c r="M150" s="14"/>
      <c r="N150" s="14"/>
      <c r="O150" s="14"/>
      <c r="P150" s="14"/>
      <c r="Q150" s="14"/>
      <c r="R150" s="14"/>
      <c r="S150" s="14"/>
      <c r="T150" s="77"/>
      <c r="U150" s="14"/>
      <c r="V150" s="14"/>
      <c r="W150" s="14"/>
      <c r="X150" s="14"/>
      <c r="Y150" s="14"/>
      <c r="Z150" s="14"/>
      <c r="AA150" s="14"/>
      <c r="AB150" s="14"/>
      <c r="AC150" s="14"/>
      <c r="AD150" s="14"/>
      <c r="AE150" s="14"/>
      <c r="AF150" s="14"/>
      <c r="AG150" s="55"/>
      <c r="AH150" s="55"/>
      <c r="AI150" s="14"/>
      <c r="AJ150" s="14"/>
      <c r="AK150" s="14"/>
      <c r="AL150" s="14"/>
      <c r="AM150" s="14"/>
      <c r="AN150" s="14"/>
      <c r="AO150" s="14"/>
      <c r="AP150" s="14"/>
      <c r="AQ150" s="14"/>
      <c r="AR150" s="14"/>
      <c r="AS150" s="14"/>
      <c r="AT150" s="14"/>
      <c r="AU150" s="14"/>
      <c r="AV150" s="14"/>
      <c r="AW150" s="14"/>
      <c r="AX150" s="14"/>
    </row>
    <row r="151" spans="1:50" s="19" customFormat="1" ht="111" hidden="1" customHeight="1" thickBot="1">
      <c r="A151" s="191"/>
      <c r="B151" s="14"/>
      <c r="C151" s="333"/>
      <c r="D151" s="502" t="s">
        <v>39</v>
      </c>
      <c r="E151" s="503"/>
      <c r="F151" s="503"/>
      <c r="G151" s="503"/>
      <c r="H151" s="504"/>
      <c r="I151" s="504"/>
      <c r="J151" s="505" t="s">
        <v>41</v>
      </c>
      <c r="K151" s="505"/>
      <c r="L151" s="506"/>
      <c r="M151" s="14"/>
      <c r="N151" s="14"/>
      <c r="O151" s="14"/>
      <c r="P151" s="14"/>
      <c r="Q151" s="14"/>
      <c r="R151" s="14"/>
      <c r="S151" s="14"/>
      <c r="T151" s="77"/>
      <c r="U151" s="14"/>
      <c r="V151" s="14"/>
      <c r="W151" s="14"/>
      <c r="X151" s="14"/>
      <c r="Y151" s="14"/>
      <c r="Z151" s="14"/>
      <c r="AA151" s="14"/>
      <c r="AB151" s="14"/>
      <c r="AC151" s="14"/>
      <c r="AD151" s="14"/>
      <c r="AE151" s="14"/>
      <c r="AF151" s="14"/>
      <c r="AG151" s="55"/>
      <c r="AH151" s="55"/>
      <c r="AI151" s="14"/>
      <c r="AJ151" s="14"/>
      <c r="AK151" s="14"/>
      <c r="AL151" s="14"/>
      <c r="AM151" s="14"/>
      <c r="AN151" s="14"/>
      <c r="AO151" s="14"/>
      <c r="AP151" s="14"/>
      <c r="AQ151" s="14"/>
      <c r="AR151" s="14"/>
      <c r="AS151" s="14"/>
      <c r="AT151" s="14"/>
      <c r="AU151" s="14"/>
      <c r="AV151" s="14"/>
      <c r="AW151" s="14"/>
      <c r="AX151" s="14"/>
    </row>
    <row r="152" spans="1:50" s="19" customFormat="1" hidden="1">
      <c r="A152" s="191"/>
      <c r="B152" s="14"/>
      <c r="C152" s="333"/>
      <c r="D152" s="336"/>
      <c r="E152" s="336"/>
      <c r="F152" s="336"/>
      <c r="G152" s="336"/>
      <c r="H152" s="336"/>
      <c r="I152" s="336"/>
      <c r="J152" s="336"/>
      <c r="K152" s="336"/>
      <c r="L152" s="337"/>
      <c r="M152" s="14"/>
      <c r="N152" s="14"/>
      <c r="O152" s="14"/>
      <c r="P152" s="14"/>
      <c r="Q152" s="14"/>
      <c r="R152" s="14"/>
      <c r="S152" s="14"/>
      <c r="T152" s="77"/>
      <c r="U152" s="14"/>
      <c r="V152" s="14"/>
      <c r="W152" s="14"/>
      <c r="X152" s="14"/>
      <c r="Y152" s="14"/>
      <c r="Z152" s="14"/>
      <c r="AA152" s="14"/>
      <c r="AB152" s="14"/>
      <c r="AC152" s="14"/>
      <c r="AD152" s="14"/>
      <c r="AE152" s="14"/>
      <c r="AF152" s="14"/>
      <c r="AG152" s="55"/>
      <c r="AH152" s="55"/>
      <c r="AI152" s="14"/>
      <c r="AJ152" s="14"/>
      <c r="AK152" s="14"/>
      <c r="AL152" s="14"/>
      <c r="AM152" s="14"/>
      <c r="AN152" s="14"/>
      <c r="AO152" s="14"/>
      <c r="AP152" s="14"/>
      <c r="AQ152" s="14"/>
      <c r="AR152" s="14"/>
      <c r="AS152" s="14"/>
      <c r="AT152" s="14"/>
      <c r="AU152" s="14"/>
      <c r="AV152" s="14"/>
      <c r="AW152" s="14"/>
      <c r="AX152" s="14"/>
    </row>
    <row r="153" spans="1:50" s="19" customFormat="1" hidden="1">
      <c r="A153" s="191"/>
      <c r="B153" s="14"/>
      <c r="C153" s="333"/>
      <c r="D153" s="338" t="s">
        <v>33</v>
      </c>
      <c r="E153" s="339"/>
      <c r="F153" s="339"/>
      <c r="G153" s="339"/>
      <c r="H153" s="339"/>
      <c r="I153" s="339"/>
      <c r="J153" s="339"/>
      <c r="K153" s="339"/>
      <c r="L153" s="340"/>
      <c r="M153" s="14"/>
      <c r="N153" s="14"/>
      <c r="O153" s="14"/>
      <c r="P153" s="14"/>
      <c r="Q153" s="14"/>
      <c r="R153" s="14"/>
      <c r="S153" s="14"/>
      <c r="T153" s="77"/>
      <c r="U153" s="14"/>
      <c r="V153" s="14"/>
      <c r="W153" s="14"/>
      <c r="X153" s="14"/>
      <c r="Y153" s="14"/>
      <c r="Z153" s="14"/>
      <c r="AA153" s="14"/>
      <c r="AB153" s="14"/>
      <c r="AC153" s="14"/>
      <c r="AD153" s="14"/>
      <c r="AE153" s="14"/>
      <c r="AF153" s="14"/>
      <c r="AG153" s="55"/>
      <c r="AH153" s="55"/>
      <c r="AI153" s="14"/>
      <c r="AJ153" s="14"/>
      <c r="AK153" s="14"/>
      <c r="AL153" s="14"/>
      <c r="AM153" s="14"/>
      <c r="AN153" s="14"/>
      <c r="AO153" s="14"/>
      <c r="AP153" s="14"/>
      <c r="AQ153" s="14"/>
      <c r="AR153" s="14"/>
      <c r="AS153" s="14"/>
      <c r="AT153" s="14"/>
      <c r="AU153" s="14"/>
      <c r="AV153" s="14"/>
      <c r="AW153" s="14"/>
      <c r="AX153" s="14"/>
    </row>
    <row r="154" spans="1:50" s="19" customFormat="1" hidden="1">
      <c r="A154" s="191"/>
      <c r="B154" s="14"/>
      <c r="C154" s="333"/>
      <c r="D154" s="336"/>
      <c r="E154" s="336"/>
      <c r="F154" s="336"/>
      <c r="G154" s="336"/>
      <c r="H154" s="336"/>
      <c r="I154" s="336"/>
      <c r="J154" s="336"/>
      <c r="K154" s="336"/>
      <c r="L154" s="337"/>
      <c r="M154" s="14"/>
      <c r="N154" s="14"/>
      <c r="O154" s="14"/>
      <c r="P154" s="14"/>
      <c r="Q154" s="14"/>
      <c r="R154" s="14"/>
      <c r="S154" s="14"/>
      <c r="T154" s="77"/>
      <c r="U154" s="14"/>
      <c r="V154" s="14"/>
      <c r="W154" s="14"/>
      <c r="X154" s="14"/>
      <c r="Y154" s="14"/>
      <c r="Z154" s="14"/>
      <c r="AA154" s="14"/>
      <c r="AB154" s="14"/>
      <c r="AC154" s="14"/>
      <c r="AD154" s="14"/>
      <c r="AE154" s="14"/>
      <c r="AF154" s="14"/>
      <c r="AG154" s="55"/>
      <c r="AH154" s="55"/>
      <c r="AI154" s="14"/>
      <c r="AJ154" s="14"/>
      <c r="AK154" s="14"/>
      <c r="AL154" s="14"/>
      <c r="AM154" s="14"/>
      <c r="AN154" s="14"/>
      <c r="AO154" s="14"/>
      <c r="AP154" s="14"/>
      <c r="AQ154" s="14"/>
      <c r="AR154" s="14"/>
      <c r="AS154" s="14"/>
      <c r="AT154" s="14"/>
      <c r="AU154" s="14"/>
      <c r="AV154" s="14"/>
      <c r="AW154" s="14"/>
      <c r="AX154" s="14"/>
    </row>
    <row r="155" spans="1:50" s="19" customFormat="1" hidden="1">
      <c r="A155" s="191"/>
      <c r="B155" s="14"/>
      <c r="C155" s="333"/>
      <c r="D155" s="336"/>
      <c r="E155" s="336"/>
      <c r="F155" s="336"/>
      <c r="G155" s="336"/>
      <c r="H155" s="336"/>
      <c r="I155" s="336"/>
      <c r="J155" s="336"/>
      <c r="K155" s="336"/>
      <c r="L155" s="337"/>
      <c r="M155" s="14"/>
      <c r="N155" s="14"/>
      <c r="O155" s="14"/>
      <c r="P155" s="14"/>
      <c r="Q155" s="14"/>
      <c r="R155" s="14"/>
      <c r="S155" s="14"/>
      <c r="T155" s="77"/>
      <c r="U155" s="14"/>
      <c r="V155" s="14"/>
      <c r="W155" s="14"/>
      <c r="X155" s="14"/>
      <c r="Y155" s="14"/>
      <c r="Z155" s="14"/>
      <c r="AA155" s="14"/>
      <c r="AB155" s="14"/>
      <c r="AC155" s="14"/>
      <c r="AD155" s="14"/>
      <c r="AE155" s="14"/>
      <c r="AF155" s="14"/>
      <c r="AG155" s="55"/>
      <c r="AH155" s="55"/>
      <c r="AI155" s="14"/>
      <c r="AJ155" s="14"/>
      <c r="AK155" s="14"/>
      <c r="AL155" s="14"/>
      <c r="AM155" s="14"/>
      <c r="AN155" s="14"/>
      <c r="AO155" s="14"/>
      <c r="AP155" s="14"/>
      <c r="AQ155" s="14"/>
      <c r="AR155" s="14"/>
      <c r="AS155" s="14"/>
      <c r="AT155" s="14"/>
      <c r="AU155" s="14"/>
      <c r="AV155" s="14"/>
      <c r="AW155" s="14"/>
      <c r="AX155" s="14"/>
    </row>
    <row r="156" spans="1:50" s="19" customFormat="1" hidden="1">
      <c r="A156" s="191"/>
      <c r="B156" s="3"/>
      <c r="C156" s="280"/>
      <c r="D156" s="206"/>
      <c r="E156" s="206"/>
      <c r="F156" s="206"/>
      <c r="G156" s="206"/>
      <c r="H156" s="206"/>
      <c r="I156" s="206"/>
      <c r="J156" s="206"/>
      <c r="K156" s="206"/>
      <c r="L156" s="281"/>
      <c r="M156" s="3"/>
      <c r="N156" s="3"/>
      <c r="O156" s="3"/>
      <c r="P156" s="3"/>
      <c r="Q156" s="3"/>
      <c r="R156" s="3"/>
      <c r="S156" s="3"/>
      <c r="T156" s="71"/>
      <c r="U156" s="3"/>
      <c r="V156" s="3"/>
      <c r="W156" s="3"/>
      <c r="X156" s="3"/>
      <c r="Y156" s="3"/>
      <c r="Z156" s="3"/>
      <c r="AA156" s="3"/>
      <c r="AB156" s="3"/>
      <c r="AC156" s="3"/>
      <c r="AD156" s="3"/>
      <c r="AE156" s="3"/>
      <c r="AF156" s="3"/>
      <c r="AG156" s="55"/>
      <c r="AH156" s="55"/>
      <c r="AI156" s="3"/>
      <c r="AJ156" s="3"/>
      <c r="AK156" s="3"/>
      <c r="AL156" s="3"/>
      <c r="AM156" s="3"/>
      <c r="AN156" s="3"/>
      <c r="AO156" s="3"/>
      <c r="AP156" s="3"/>
      <c r="AQ156" s="3"/>
      <c r="AR156" s="3"/>
      <c r="AS156" s="3"/>
      <c r="AT156" s="3"/>
      <c r="AU156" s="3"/>
      <c r="AV156" s="3"/>
      <c r="AW156" s="3"/>
      <c r="AX156" s="3"/>
    </row>
    <row r="157" spans="1:50" s="19" customFormat="1">
      <c r="A157" s="191"/>
      <c r="B157" s="3"/>
      <c r="C157" s="282"/>
      <c r="D157" s="266"/>
      <c r="E157" s="266"/>
      <c r="F157" s="266"/>
      <c r="G157" s="266"/>
      <c r="H157" s="266"/>
      <c r="I157" s="266"/>
      <c r="J157" s="266"/>
      <c r="K157" s="266"/>
      <c r="L157" s="293"/>
      <c r="M157" s="3"/>
      <c r="N157" s="3"/>
      <c r="O157" s="3"/>
      <c r="P157" s="3"/>
      <c r="Q157" s="3"/>
      <c r="R157" s="3"/>
      <c r="S157" s="3"/>
      <c r="T157" s="71"/>
      <c r="U157" s="3"/>
      <c r="V157" s="3"/>
      <c r="W157" s="3"/>
      <c r="X157" s="3"/>
      <c r="Y157" s="3"/>
      <c r="Z157" s="3"/>
      <c r="AA157" s="3"/>
      <c r="AB157" s="3"/>
      <c r="AC157" s="3"/>
      <c r="AD157" s="3"/>
      <c r="AE157" s="3"/>
      <c r="AF157" s="3"/>
      <c r="AG157" s="55"/>
      <c r="AH157" s="55"/>
      <c r="AI157" s="3"/>
      <c r="AJ157" s="3"/>
      <c r="AK157" s="3"/>
      <c r="AL157" s="3"/>
      <c r="AM157" s="3"/>
      <c r="AN157" s="3"/>
      <c r="AO157" s="3"/>
      <c r="AP157" s="3"/>
      <c r="AQ157" s="3"/>
      <c r="AR157" s="3"/>
      <c r="AS157" s="3"/>
      <c r="AT157" s="3"/>
      <c r="AU157" s="3"/>
      <c r="AV157" s="3"/>
      <c r="AW157" s="3"/>
      <c r="AX157" s="3"/>
    </row>
    <row r="158" spans="1:50" s="19" customFormat="1">
      <c r="A158" s="191"/>
      <c r="B158" s="3"/>
      <c r="C158" s="3"/>
      <c r="D158" s="3"/>
      <c r="E158" s="3"/>
      <c r="F158" s="3"/>
      <c r="G158" s="3"/>
      <c r="H158" s="3"/>
      <c r="I158" s="3"/>
      <c r="J158" s="3"/>
      <c r="K158" s="3"/>
      <c r="L158" s="3"/>
      <c r="M158" s="3"/>
      <c r="N158" s="3"/>
      <c r="O158" s="3"/>
      <c r="P158" s="3"/>
      <c r="Q158" s="3"/>
      <c r="R158" s="3"/>
      <c r="S158" s="3"/>
      <c r="T158" s="71"/>
      <c r="U158" s="3"/>
      <c r="V158" s="3"/>
      <c r="W158" s="3"/>
      <c r="X158" s="3"/>
      <c r="Y158" s="3"/>
      <c r="Z158" s="3"/>
      <c r="AA158" s="3"/>
      <c r="AB158" s="3"/>
      <c r="AC158" s="3"/>
      <c r="AD158" s="3"/>
      <c r="AE158" s="3"/>
      <c r="AF158" s="3"/>
      <c r="AG158" s="55"/>
      <c r="AH158" s="55"/>
      <c r="AI158" s="3"/>
      <c r="AJ158" s="3"/>
      <c r="AK158" s="3"/>
      <c r="AL158" s="3"/>
      <c r="AM158" s="3"/>
      <c r="AN158" s="3"/>
      <c r="AO158" s="3"/>
      <c r="AP158" s="3"/>
      <c r="AQ158" s="3"/>
      <c r="AR158" s="3"/>
      <c r="AS158" s="3"/>
      <c r="AT158" s="3"/>
      <c r="AU158" s="3"/>
      <c r="AV158" s="3"/>
      <c r="AW158" s="3"/>
      <c r="AX158" s="3"/>
    </row>
    <row r="159" spans="1:50" s="19" customFormat="1">
      <c r="A159" s="191"/>
      <c r="B159" s="3"/>
      <c r="C159" s="3"/>
      <c r="D159" s="3"/>
      <c r="E159" s="3"/>
      <c r="F159" s="3"/>
      <c r="G159" s="3"/>
      <c r="H159" s="3"/>
      <c r="I159" s="3"/>
      <c r="J159" s="3"/>
      <c r="K159" s="3"/>
      <c r="L159" s="3"/>
      <c r="M159" s="3"/>
      <c r="N159" s="3"/>
      <c r="O159" s="3"/>
      <c r="P159" s="3"/>
      <c r="Q159" s="3"/>
      <c r="R159" s="3"/>
      <c r="S159" s="3"/>
      <c r="T159" s="71"/>
      <c r="U159" s="3"/>
      <c r="V159" s="3"/>
      <c r="W159" s="3"/>
      <c r="X159" s="3"/>
      <c r="Y159" s="3"/>
      <c r="Z159" s="3"/>
      <c r="AA159" s="3"/>
      <c r="AB159" s="3"/>
      <c r="AC159" s="3"/>
      <c r="AD159" s="3"/>
      <c r="AE159" s="3"/>
      <c r="AF159" s="3"/>
      <c r="AG159" s="55"/>
      <c r="AH159" s="55"/>
      <c r="AI159" s="3"/>
      <c r="AJ159" s="3"/>
      <c r="AK159" s="3"/>
      <c r="AL159" s="3"/>
      <c r="AM159" s="3"/>
      <c r="AN159" s="3"/>
      <c r="AO159" s="3"/>
      <c r="AP159" s="3"/>
      <c r="AQ159" s="3"/>
      <c r="AR159" s="3"/>
      <c r="AS159" s="3"/>
      <c r="AT159" s="3"/>
      <c r="AU159" s="3"/>
      <c r="AV159" s="3"/>
      <c r="AW159" s="3"/>
      <c r="AX159" s="3"/>
    </row>
    <row r="160" spans="1:50" s="19" customFormat="1">
      <c r="A160" s="191"/>
      <c r="B160" s="3"/>
      <c r="C160" s="3"/>
      <c r="D160" s="3"/>
      <c r="E160" s="3"/>
      <c r="F160" s="3"/>
      <c r="G160" s="3"/>
      <c r="H160" s="3"/>
      <c r="I160" s="3"/>
      <c r="J160" s="3"/>
      <c r="K160" s="3"/>
      <c r="L160" s="3"/>
      <c r="M160" s="3"/>
      <c r="N160" s="3"/>
      <c r="O160" s="3"/>
      <c r="P160" s="3"/>
      <c r="Q160" s="3"/>
      <c r="R160" s="3"/>
      <c r="S160" s="3"/>
      <c r="T160" s="71"/>
      <c r="U160" s="3"/>
      <c r="V160" s="3"/>
      <c r="W160" s="3"/>
      <c r="X160" s="3"/>
      <c r="Y160" s="3"/>
      <c r="Z160" s="3"/>
      <c r="AA160" s="3"/>
      <c r="AB160" s="3"/>
      <c r="AC160" s="3"/>
      <c r="AD160" s="3"/>
      <c r="AE160" s="3"/>
      <c r="AF160" s="3"/>
      <c r="AG160" s="55"/>
      <c r="AH160" s="55"/>
      <c r="AI160" s="3"/>
      <c r="AJ160" s="3"/>
      <c r="AK160" s="3"/>
      <c r="AL160" s="3"/>
      <c r="AM160" s="3"/>
      <c r="AN160" s="3"/>
      <c r="AO160" s="3"/>
      <c r="AP160" s="3"/>
      <c r="AQ160" s="3"/>
      <c r="AR160" s="3"/>
      <c r="AS160" s="3"/>
      <c r="AT160" s="3"/>
      <c r="AU160" s="3"/>
      <c r="AV160" s="3"/>
      <c r="AW160" s="3"/>
      <c r="AX160" s="3"/>
    </row>
    <row r="161" spans="1:50" s="19" customFormat="1">
      <c r="A161" s="191"/>
      <c r="B161" s="3"/>
      <c r="C161" s="3"/>
      <c r="D161" s="3"/>
      <c r="E161" s="3"/>
      <c r="F161" s="3"/>
      <c r="G161" s="3"/>
      <c r="H161" s="3"/>
      <c r="I161" s="3"/>
      <c r="J161" s="3"/>
      <c r="K161" s="3"/>
      <c r="L161" s="3"/>
      <c r="M161" s="3"/>
      <c r="N161" s="3"/>
      <c r="O161" s="3"/>
      <c r="P161" s="3"/>
      <c r="Q161" s="3"/>
      <c r="R161" s="3"/>
      <c r="S161" s="3"/>
      <c r="T161" s="71"/>
      <c r="U161" s="3"/>
      <c r="V161" s="3"/>
      <c r="W161" s="3"/>
      <c r="X161" s="3"/>
      <c r="Y161" s="3"/>
      <c r="Z161" s="3"/>
      <c r="AA161" s="3"/>
      <c r="AB161" s="3"/>
      <c r="AC161" s="3"/>
      <c r="AD161" s="3"/>
      <c r="AE161" s="3"/>
      <c r="AF161" s="3"/>
      <c r="AG161" s="55"/>
      <c r="AH161" s="55"/>
      <c r="AI161" s="3"/>
      <c r="AJ161" s="3"/>
      <c r="AK161" s="3"/>
      <c r="AL161" s="3"/>
      <c r="AM161" s="3"/>
      <c r="AN161" s="3"/>
      <c r="AO161" s="3"/>
      <c r="AP161" s="3"/>
      <c r="AQ161" s="3"/>
      <c r="AR161" s="3"/>
      <c r="AS161" s="3"/>
      <c r="AT161" s="3"/>
      <c r="AU161" s="3"/>
      <c r="AV161" s="3"/>
      <c r="AW161" s="3"/>
      <c r="AX161" s="3"/>
    </row>
  </sheetData>
  <sheetProtection password="B6DD" sheet="1" selectLockedCells="1"/>
  <mergeCells count="38">
    <mergeCell ref="J143:K146"/>
    <mergeCell ref="M49:M50"/>
    <mergeCell ref="D7:E7"/>
    <mergeCell ref="D8:E8"/>
    <mergeCell ref="D10:E10"/>
    <mergeCell ref="F31:G31"/>
    <mergeCell ref="F23:G23"/>
    <mergeCell ref="F24:G24"/>
    <mergeCell ref="F25:G25"/>
    <mergeCell ref="F19:G19"/>
    <mergeCell ref="F20:G20"/>
    <mergeCell ref="F21:G21"/>
    <mergeCell ref="F22:G22"/>
    <mergeCell ref="D11:E11"/>
    <mergeCell ref="D12:E12"/>
    <mergeCell ref="M46:M47"/>
    <mergeCell ref="D14:E14"/>
    <mergeCell ref="F17:G17"/>
    <mergeCell ref="D151:G151"/>
    <mergeCell ref="H151:I151"/>
    <mergeCell ref="J151:L151"/>
    <mergeCell ref="F32:G32"/>
    <mergeCell ref="F33:G33"/>
    <mergeCell ref="F34:G34"/>
    <mergeCell ref="F35:G35"/>
    <mergeCell ref="H49:I50"/>
    <mergeCell ref="J49:J50"/>
    <mergeCell ref="K49:L50"/>
    <mergeCell ref="H46:I47"/>
    <mergeCell ref="J46:J47"/>
    <mergeCell ref="K46:L47"/>
    <mergeCell ref="F18:G18"/>
    <mergeCell ref="D143:G146"/>
    <mergeCell ref="F26:G26"/>
    <mergeCell ref="F27:G27"/>
    <mergeCell ref="F28:G28"/>
    <mergeCell ref="F29:G29"/>
    <mergeCell ref="F30:G30"/>
  </mergeCells>
  <conditionalFormatting sqref="D151:L151">
    <cfRule type="expression" dxfId="66" priority="149">
      <formula>$F$148=""</formula>
    </cfRule>
  </conditionalFormatting>
  <conditionalFormatting sqref="X136">
    <cfRule type="expression" dxfId="65" priority="126">
      <formula>#REF!="Yes"</formula>
    </cfRule>
  </conditionalFormatting>
  <conditionalFormatting sqref="E51:M51">
    <cfRule type="expression" dxfId="64" priority="121">
      <formula>$D$50="&lt;Select&gt;"</formula>
    </cfRule>
    <cfRule type="expression" dxfId="63" priority="147">
      <formula>$D$50="No"</formula>
    </cfRule>
    <cfRule type="expression" dxfId="62" priority="148">
      <formula>$D$50=""</formula>
    </cfRule>
  </conditionalFormatting>
  <conditionalFormatting sqref="D39:J39 AE39">
    <cfRule type="expression" dxfId="61" priority="159">
      <formula>$F$16="No"</formula>
    </cfRule>
  </conditionalFormatting>
  <conditionalFormatting sqref="F16 AE79:AG79 AK57:AL77 AK78:AO78">
    <cfRule type="expression" dxfId="60" priority="87">
      <formula>hidden=1</formula>
    </cfRule>
  </conditionalFormatting>
  <conditionalFormatting sqref="AE29:AE37 AP17:AP28">
    <cfRule type="expression" dxfId="59" priority="84">
      <formula>hidden=0</formula>
    </cfRule>
  </conditionalFormatting>
  <conditionalFormatting sqref="C1:C2">
    <cfRule type="expression" dxfId="58" priority="73">
      <formula>C1="DATA OK"</formula>
    </cfRule>
  </conditionalFormatting>
  <conditionalFormatting sqref="K58:K77">
    <cfRule type="expression" dxfId="57" priority="495">
      <formula>$J58="Yes - estimated using interpolation"</formula>
    </cfRule>
  </conditionalFormatting>
  <conditionalFormatting sqref="X86:X135">
    <cfRule type="expression" dxfId="56" priority="497">
      <formula>$H86="remote meter reading system"</formula>
    </cfRule>
  </conditionalFormatting>
  <conditionalFormatting sqref="Y86:Z135">
    <cfRule type="expression" dxfId="55" priority="504">
      <formula>$W86="Yes"</formula>
    </cfRule>
    <cfRule type="expression" dxfId="54" priority="505">
      <formula>$X86="Yes"</formula>
    </cfRule>
  </conditionalFormatting>
  <conditionalFormatting sqref="AF58:AJ77">
    <cfRule type="expression" dxfId="53" priority="561">
      <formula>$AE58="No"</formula>
    </cfRule>
    <cfRule type="expression" dxfId="52" priority="562">
      <formula>$AE58=""</formula>
    </cfRule>
  </conditionalFormatting>
  <conditionalFormatting sqref="Y136:Z136">
    <cfRule type="expression" dxfId="51" priority="31">
      <formula>#REF!="Yes"</formula>
    </cfRule>
  </conditionalFormatting>
  <conditionalFormatting sqref="Y58:Y77">
    <cfRule type="expression" dxfId="50" priority="26">
      <formula>$Q58="Yes"</formula>
    </cfRule>
  </conditionalFormatting>
  <conditionalFormatting sqref="R58:S77 U58:V77">
    <cfRule type="expression" dxfId="49" priority="25">
      <formula>$Q58="Yes"</formula>
    </cfRule>
  </conditionalFormatting>
  <conditionalFormatting sqref="Y58:Z77 AB58:AC77">
    <cfRule type="expression" dxfId="48" priority="24">
      <formula>$X58="Yes"</formula>
    </cfRule>
  </conditionalFormatting>
  <conditionalFormatting sqref="J143">
    <cfRule type="expression" dxfId="47" priority="16">
      <formula>$F$15="Yes"</formula>
    </cfRule>
  </conditionalFormatting>
  <conditionalFormatting sqref="AM57">
    <cfRule type="expression" dxfId="46" priority="15">
      <formula>hidden=1</formula>
    </cfRule>
  </conditionalFormatting>
  <conditionalFormatting sqref="I1">
    <cfRule type="expression" dxfId="45" priority="14">
      <formula>I1="DATA OK"</formula>
    </cfRule>
  </conditionalFormatting>
  <conditionalFormatting sqref="N8">
    <cfRule type="cellIs" dxfId="44" priority="13" operator="equal">
      <formula>"OK"</formula>
    </cfRule>
  </conditionalFormatting>
  <conditionalFormatting sqref="N9:N10 N15:N17 N37">
    <cfRule type="cellIs" dxfId="43" priority="12" operator="equal">
      <formula>"OK"</formula>
    </cfRule>
  </conditionalFormatting>
  <conditionalFormatting sqref="N44:N45">
    <cfRule type="cellIs" dxfId="42" priority="11" operator="equal">
      <formula>"OK"</formula>
    </cfRule>
  </conditionalFormatting>
  <conditionalFormatting sqref="P57">
    <cfRule type="cellIs" dxfId="41" priority="10" operator="equal">
      <formula>"OK"</formula>
    </cfRule>
  </conditionalFormatting>
  <conditionalFormatting sqref="N142 N144:N146">
    <cfRule type="cellIs" dxfId="40" priority="9" operator="equal">
      <formula>"OK"</formula>
    </cfRule>
  </conditionalFormatting>
  <conditionalFormatting sqref="N51">
    <cfRule type="expression" dxfId="39" priority="6">
      <formula>$D$50="&lt;Select&gt;"</formula>
    </cfRule>
    <cfRule type="expression" dxfId="38" priority="7">
      <formula>$D$50="No"</formula>
    </cfRule>
    <cfRule type="expression" dxfId="37" priority="8">
      <formula>$D$50=""</formula>
    </cfRule>
  </conditionalFormatting>
  <conditionalFormatting sqref="N46:N50">
    <cfRule type="cellIs" dxfId="36" priority="1" operator="equal">
      <formula>"OK"</formula>
    </cfRule>
  </conditionalFormatting>
  <conditionalFormatting sqref="N143">
    <cfRule type="cellIs" dxfId="35" priority="4" operator="equal">
      <formula>"OK"</formula>
    </cfRule>
  </conditionalFormatting>
  <conditionalFormatting sqref="N11:N14">
    <cfRule type="cellIs" dxfId="34" priority="3" operator="equal">
      <formula>"OK"</formula>
    </cfRule>
  </conditionalFormatting>
  <conditionalFormatting sqref="N18:N35">
    <cfRule type="cellIs" dxfId="33" priority="2" operator="equal">
      <formula>"OK"</formula>
    </cfRule>
  </conditionalFormatting>
  <dataValidations disablePrompts="1" count="26">
    <dataValidation type="decimal" allowBlank="1" showInputMessage="1" showErrorMessage="1" errorTitle="Incorrect Entry" error="Please enter a percentage" sqref="K58:K77" xr:uid="{00000000-0002-0000-0300-000000000000}">
      <formula1>0</formula1>
      <formula2>1</formula2>
    </dataValidation>
    <dataValidation type="date" allowBlank="1" showInputMessage="1" showErrorMessage="1" errorTitle="Incorrect Entry" error="Please Enter a Date in DD/MM/YY format" sqref="D18:E35" xr:uid="{00000000-0002-0000-0300-000001000000}">
      <formula1>36526</formula1>
      <formula2>73051</formula2>
    </dataValidation>
    <dataValidation type="list" allowBlank="1" showInputMessage="1" showErrorMessage="1" sqref="F148:F149" xr:uid="{00000000-0002-0000-0300-000002000000}">
      <formula1>"&lt;Select&gt;,Inclusion, Exclusion"</formula1>
    </dataValidation>
    <dataValidation allowBlank="1" showInputMessage="1" showErrorMessage="1" errorTitle="Incorrect Entry" error="Please insert a date in the format DD/MM/YY" sqref="G58:G77" xr:uid="{00000000-0002-0000-0300-000003000000}"/>
    <dataValidation type="decimal" allowBlank="1" showInputMessage="1" showErrorMessage="1" errorTitle="Incorrect Entry" error="Please enter a Decimal Number" sqref="L58:L77" xr:uid="{00000000-0002-0000-0300-000004000000}">
      <formula1>0</formula1>
      <formula2>10000000000</formula2>
    </dataValidation>
    <dataValidation type="list" allowBlank="1" showInputMessage="1" showErrorMessage="1" sqref="W86:X135 D47 D50:E50 H143" xr:uid="{00000000-0002-0000-0300-000005000000}">
      <formula1>"&lt;Select&gt;,Yes, No"</formula1>
    </dataValidation>
    <dataValidation type="list" allowBlank="1" showInputMessage="1" showErrorMessage="1" sqref="D148:E149 X58:Y77 AE58:AE77 Q58:Q77" xr:uid="{00000000-0002-0000-0300-000006000000}">
      <formula1>"&lt;Select&gt;, Yes, No"</formula1>
    </dataValidation>
    <dataValidation type="decimal" allowBlank="1" showInputMessage="1" showErrorMessage="1" errorTitle="Incorrect Entry" error="Please insert a decimal number" sqref="I148:J149" xr:uid="{00000000-0002-0000-0300-000007000000}">
      <formula1>0</formula1>
      <formula2>100000</formula2>
    </dataValidation>
    <dataValidation type="decimal" allowBlank="1" showInputMessage="1" showErrorMessage="1" errorTitle="Incorrect Entry" error="Please enter a Percentage" sqref="K148:K149" xr:uid="{00000000-0002-0000-0300-000008000000}">
      <formula1>0</formula1>
      <formula2>1</formula2>
    </dataValidation>
    <dataValidation type="list" allowBlank="1" showInputMessage="1" showErrorMessage="1" sqref="H148:H149" xr:uid="{00000000-0002-0000-0300-000009000000}">
      <formula1>"Area based apportioning, Flow based apportioning"</formula1>
    </dataValidation>
    <dataValidation type="list" allowBlank="1" showInputMessage="1" showErrorMessage="1" sqref="G148:G149" xr:uid="{00000000-0002-0000-0300-00000A000000}">
      <formula1>"Domestic hot water, Heating hot water, Chilled water, Condenser Water"</formula1>
    </dataValidation>
    <dataValidation type="decimal" allowBlank="1" showInputMessage="1" showErrorMessage="1" errorTitle="Incorrect Entry" error="Please Enter a Decimal Number" sqref="AF58:AG77 E47:F47 R58:S77" xr:uid="{00000000-0002-0000-0300-00000B000000}">
      <formula1>1</formula1>
      <formula2>100000</formula2>
    </dataValidation>
    <dataValidation type="date" allowBlank="1" showInputMessage="1" showErrorMessage="1" errorTitle="Incorrect Entry" error="Please insert a date in the format DD/MM/YY" sqref="F58:F77 H58:I77" xr:uid="{00000000-0002-0000-0300-00000C000000}">
      <formula1>36526</formula1>
      <formula2>43831</formula2>
    </dataValidation>
    <dataValidation type="list" allowBlank="1" showInputMessage="1" showErrorMessage="1" sqref="Y136" xr:uid="{00000000-0002-0000-0300-00000D000000}">
      <formula1>"Yes, No"</formula1>
    </dataValidation>
    <dataValidation type="decimal" allowBlank="1" showInputMessage="1" showErrorMessage="1" errorTitle="Incorrect Entry" error="Please Enter a Percentage" sqref="Z58:Z77 E51" xr:uid="{00000000-0002-0000-0300-00000E000000}">
      <formula1>0</formula1>
      <formula2>1</formula2>
    </dataValidation>
    <dataValidation type="date" allowBlank="1" showInputMessage="1" showErrorMessage="1" errorTitle="Incorrect Entry" error="Please Enter a Date in DD/MM/YY Format" sqref="F7" xr:uid="{00000000-0002-0000-0300-00000F000000}">
      <formula1>36526</formula1>
      <formula2>73051</formula2>
    </dataValidation>
    <dataValidation type="date" allowBlank="1" showInputMessage="1" showErrorMessage="1" sqref="Y86:Y135" xr:uid="{00000000-0002-0000-0300-000010000000}">
      <formula1>1</formula1>
      <formula2>44196</formula2>
    </dataValidation>
    <dataValidation type="decimal" allowBlank="1" showInputMessage="1" showErrorMessage="1" errorTitle="Incorrect Entry" error="Please enter a decimal number" sqref="J86:K135" xr:uid="{00000000-0002-0000-0300-000012000000}">
      <formula1>0</formula1>
      <formula2>500000</formula2>
    </dataValidation>
    <dataValidation type="list" allowBlank="1" showInputMessage="1" showErrorMessage="1" sqref="H86:H135" xr:uid="{00000000-0002-0000-0300-000013000000}">
      <formula1>"&lt;Select&gt;, Manual readings from meter, Remote meter reading system"</formula1>
    </dataValidation>
    <dataValidation type="list" allowBlank="1" showInputMessage="1" showErrorMessage="1" sqref="AA136 Z86:Z135" xr:uid="{00000000-0002-0000-0300-000014000000}">
      <formula1>"&lt;Select&gt;, Correct, Required rectification"</formula1>
    </dataValidation>
    <dataValidation type="decimal" allowBlank="1" showInputMessage="1" showErrorMessage="1" errorTitle="Incorrect Entry" error="Please enter a decimal number" sqref="R136 O86:O135 P136 M86:M135" xr:uid="{00000000-0002-0000-0300-000015000000}">
      <formula1>0</formula1>
      <formula2>100000000</formula2>
    </dataValidation>
    <dataValidation type="list" allowBlank="1" showInputMessage="1" showErrorMessage="1" sqref="L136 I86:I135" xr:uid="{00000000-0002-0000-0300-000016000000}">
      <formula1>"&lt;Select&gt;, Less than daily, Daily, Weekly, Monthly, Quarterly"</formula1>
    </dataValidation>
    <dataValidation type="date" allowBlank="1" showInputMessage="1" showErrorMessage="1" errorTitle="Incorrect Entry" error="Please enter a date in the format DD/MM/YY" sqref="Q136 L86:L135 O136 N86:N135" xr:uid="{00000000-0002-0000-0300-000017000000}">
      <formula1>36526</formula1>
      <formula2>43831</formula2>
    </dataValidation>
    <dataValidation type="decimal" allowBlank="1" showInputMessage="1" showErrorMessage="1" errorTitle="Incorrect Entry" error="Please Enter A Decimal Number" sqref="H144:H146" xr:uid="{00000000-0002-0000-0300-000018000000}">
      <formula1>0</formula1>
      <formula2>1000000</formula2>
    </dataValidation>
    <dataValidation type="list" allowBlank="1" showInputMessage="1" showErrorMessage="1" sqref="J58:J77 F18:G35" xr:uid="{00000000-0002-0000-0300-000019000000}">
      <formula1>"&lt;Select&gt;, No, Yes - adjacent meter readings used, Yes - Assessor meter reads used, Yes - estimated using interpolation"</formula1>
    </dataValidation>
    <dataValidation type="list" allowBlank="1" showInputMessage="1" showErrorMessage="1" sqref="D86:D135" xr:uid="{1369E89B-2691-443E-899D-802EDB279A92}">
      <formula1>"&lt;Select&gt;, Inclusion, Exclusion"</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35" id="{55936B8D-4674-4D9D-96CE-CC9E9877EB42}">
            <xm:f>Elec!$S59="No"</xm:f>
            <x14:dxf>
              <font>
                <color theme="8" tint="0.59996337778862885"/>
              </font>
              <fill>
                <patternFill>
                  <bgColor theme="8" tint="0.59996337778862885"/>
                </patternFill>
              </fill>
            </x14:dxf>
          </x14:cfRule>
          <x14:cfRule type="expression" priority="536" id="{20847109-D99C-4D45-B49D-4E720ED66CFC}">
            <xm:f>Elec!$S59=""</xm:f>
            <x14:dxf>
              <font>
                <color theme="8" tint="0.59996337778862885"/>
              </font>
              <fill>
                <patternFill>
                  <bgColor theme="8" tint="0.59996337778862885"/>
                </patternFill>
              </fill>
            </x14:dxf>
          </x14:cfRule>
          <xm:sqref>T58</xm:sqref>
        </x14:conditionalFormatting>
        <x14:conditionalFormatting xmlns:xm="http://schemas.microsoft.com/office/excel/2006/main">
          <x14:cfRule type="expression" priority="547" id="{263A4CD4-F49D-48B5-9B16-6C4145CF1103}">
            <xm:f>Elec!$AG59="No"</xm:f>
            <x14:dxf>
              <font>
                <color theme="8" tint="0.59996337778862885"/>
              </font>
              <fill>
                <patternFill>
                  <bgColor theme="8" tint="0.59996337778862885"/>
                </patternFill>
              </fill>
            </x14:dxf>
          </x14:cfRule>
          <x14:cfRule type="expression" priority="548" id="{7B9B5BB4-6BF0-4D76-9677-18773A537B98}">
            <xm:f>Elec!$AG59=""</xm:f>
            <x14:dxf>
              <font>
                <color theme="8" tint="0.59996337778862885"/>
              </font>
              <fill>
                <patternFill>
                  <bgColor theme="8" tint="0.59996337778862885"/>
                </patternFill>
              </fill>
            </x14:dxf>
          </x14:cfRule>
          <xm:sqref>R59:V77 R58:S58 U58:V58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ED960A"/>
  </sheetPr>
  <dimension ref="A1:AI30"/>
  <sheetViews>
    <sheetView showGridLines="0" topLeftCell="B2" zoomScale="75" zoomScaleNormal="75" workbookViewId="0">
      <selection activeCell="F10" sqref="F10"/>
    </sheetView>
  </sheetViews>
  <sheetFormatPr defaultColWidth="9.1796875" defaultRowHeight="14.5"/>
  <cols>
    <col min="1" max="1" width="36.81640625" customWidth="1"/>
    <col min="2" max="2" width="5.81640625" customWidth="1"/>
    <col min="4" max="4" width="17.81640625" customWidth="1"/>
    <col min="5" max="5" width="16.81640625" customWidth="1"/>
    <col min="6" max="6" width="25.54296875" customWidth="1"/>
    <col min="7" max="7" width="13.1796875" customWidth="1"/>
    <col min="8" max="8" width="12" customWidth="1"/>
    <col min="9" max="9" width="14.1796875" customWidth="1"/>
    <col min="10" max="10" width="13.81640625" customWidth="1"/>
    <col min="11" max="11" width="22.453125" customWidth="1"/>
    <col min="12" max="12" width="12.81640625" customWidth="1"/>
    <col min="13" max="13" width="14" customWidth="1"/>
    <col min="14" max="14" width="28.81640625" customWidth="1"/>
    <col min="15" max="15" width="13.453125" customWidth="1"/>
    <col min="16" max="17" width="13.1796875" customWidth="1"/>
    <col min="18" max="18" width="14.54296875" customWidth="1"/>
    <col min="19" max="19" width="11.54296875" customWidth="1"/>
    <col min="21" max="21" width="11.81640625" customWidth="1"/>
    <col min="22" max="22" width="11.1796875" customWidth="1"/>
    <col min="23" max="23" width="13.1796875" customWidth="1"/>
    <col min="24" max="24" width="9.81640625" bestFit="1" customWidth="1"/>
    <col min="26" max="26" width="12.54296875" customWidth="1"/>
    <col min="27" max="27" width="13.1796875" customWidth="1"/>
    <col min="28" max="28" width="12.453125" customWidth="1"/>
    <col min="29" max="29" width="13.453125" customWidth="1"/>
    <col min="30" max="31" width="14.81640625" customWidth="1"/>
    <col min="32" max="32" width="12.81640625" customWidth="1"/>
    <col min="33" max="33" width="12.1796875" customWidth="1"/>
    <col min="34" max="34" width="12.81640625" customWidth="1"/>
    <col min="35" max="35" width="14.1796875" customWidth="1"/>
  </cols>
  <sheetData>
    <row r="1" spans="1:35" s="39" customFormat="1" ht="26.25" hidden="1" customHeight="1">
      <c r="A1" s="2"/>
      <c r="I1" s="108"/>
    </row>
    <row r="2" spans="1:35" s="39" customFormat="1" ht="28.5" customHeight="1">
      <c r="A2" s="2"/>
      <c r="C2" s="231" t="s">
        <v>234</v>
      </c>
      <c r="D2" s="231"/>
      <c r="E2" s="231"/>
      <c r="F2" s="231"/>
      <c r="G2" s="231"/>
      <c r="H2" s="231"/>
      <c r="I2" s="231"/>
      <c r="J2" s="231"/>
      <c r="K2" s="231"/>
      <c r="L2" s="231"/>
      <c r="M2" s="231"/>
      <c r="N2" s="231"/>
      <c r="O2" s="231"/>
      <c r="P2" s="231"/>
      <c r="Q2" s="41"/>
      <c r="R2" s="41"/>
      <c r="S2" s="41"/>
      <c r="U2" s="40"/>
      <c r="V2" s="40"/>
      <c r="W2" s="41"/>
      <c r="X2" s="41"/>
      <c r="Y2" s="41"/>
      <c r="Z2" s="41"/>
      <c r="AA2" s="41"/>
      <c r="AB2" s="41"/>
      <c r="AC2" s="41"/>
      <c r="AD2" s="41"/>
      <c r="AE2" s="41"/>
      <c r="AF2" s="41"/>
      <c r="AG2" s="41"/>
      <c r="AH2" s="41"/>
      <c r="AI2" s="41"/>
    </row>
    <row r="3" spans="1:35" s="39" customFormat="1">
      <c r="A3" s="2"/>
      <c r="C3" s="341"/>
      <c r="D3" s="259"/>
      <c r="E3" s="259"/>
      <c r="F3" s="259"/>
      <c r="G3" s="259"/>
      <c r="H3" s="259"/>
      <c r="I3" s="342"/>
      <c r="J3" s="259"/>
      <c r="K3" s="259"/>
      <c r="L3" s="259"/>
      <c r="M3" s="259"/>
      <c r="N3" s="259"/>
      <c r="O3" s="259"/>
      <c r="P3" s="343"/>
    </row>
    <row r="4" spans="1:35" s="39" customFormat="1" ht="15" customHeight="1">
      <c r="A4" s="1"/>
      <c r="C4" s="344"/>
      <c r="I4" s="108"/>
      <c r="L4" s="206"/>
      <c r="P4" s="345"/>
    </row>
    <row r="5" spans="1:35" s="39" customFormat="1" ht="72" customHeight="1">
      <c r="A5" s="191"/>
      <c r="C5" s="344"/>
      <c r="D5" s="271" t="s">
        <v>42</v>
      </c>
      <c r="E5" s="271" t="s">
        <v>2</v>
      </c>
      <c r="F5" s="350" t="s">
        <v>4</v>
      </c>
      <c r="G5" s="271" t="s">
        <v>5</v>
      </c>
      <c r="H5" s="271" t="s">
        <v>6</v>
      </c>
      <c r="I5" s="271" t="s">
        <v>7</v>
      </c>
      <c r="J5" s="271" t="s">
        <v>8</v>
      </c>
      <c r="K5" s="271" t="s">
        <v>44</v>
      </c>
      <c r="L5" s="304" t="s">
        <v>62</v>
      </c>
      <c r="M5" s="271" t="s">
        <v>46</v>
      </c>
      <c r="N5" s="271" t="s">
        <v>10</v>
      </c>
      <c r="O5" s="304" t="s">
        <v>43</v>
      </c>
      <c r="P5" s="291"/>
    </row>
    <row r="6" spans="1:35" s="39" customFormat="1" ht="48" customHeight="1">
      <c r="A6" s="191"/>
      <c r="C6" s="344"/>
      <c r="D6" s="207"/>
      <c r="E6" s="207"/>
      <c r="F6" s="109"/>
      <c r="G6" s="22"/>
      <c r="H6" s="35" t="str">
        <f>IF(G6="","",DATE(YEAR(G6)+1,MONTH(G6),DAY(G6)-1))</f>
        <v/>
      </c>
      <c r="I6" s="22"/>
      <c r="J6" s="22"/>
      <c r="K6" s="207" t="s">
        <v>57</v>
      </c>
      <c r="L6" s="90"/>
      <c r="M6" s="23" t="str">
        <f>IF(I6="","",IF(J6-I6&lt;0,0,J6-I6+1))</f>
        <v/>
      </c>
      <c r="N6" s="23" t="str">
        <f>IF(OR(I6="",J6=""),"",IF(OR(I6&gt;H6,J6&lt;G6),0,IF(AND(I6=MEDIAN(I6,G6,H6),J6=MEDIAN(J6,G6,H6)),J6-I6+1,IF(AND(I6&lt;G6,J6&gt;H6),H6-G6+1,IF(I6&lt;G6,J6-G6,IF(J6&gt;H6,H6-I6+1))))))</f>
        <v/>
      </c>
      <c r="O6" s="95" t="str">
        <f>IF(L6="","",L6/M6*N6)</f>
        <v/>
      </c>
      <c r="P6" s="438" t="str">
        <f t="shared" ref="P6:P26" si="0">IF(G6="","",IF(ABS(G6-RatingPdStart)&gt;60,"Billing Period is offset by too much",""))</f>
        <v/>
      </c>
    </row>
    <row r="7" spans="1:35" s="39" customFormat="1" ht="48" customHeight="1">
      <c r="A7" s="191"/>
      <c r="C7" s="344"/>
      <c r="D7" s="207"/>
      <c r="E7" s="207"/>
      <c r="F7" s="109"/>
      <c r="G7" s="22"/>
      <c r="H7" s="35" t="str">
        <f t="shared" ref="H7:H25" si="1">IF(G7="","",DATE(YEAR(G7)+1,MONTH(G7),DAY(G7)-1))</f>
        <v/>
      </c>
      <c r="I7" s="22"/>
      <c r="J7" s="42"/>
      <c r="K7" s="207" t="s">
        <v>57</v>
      </c>
      <c r="L7" s="90"/>
      <c r="M7" s="23" t="str">
        <f t="shared" ref="M7:M25" si="2">IF(I7="","",IF(J7-I7&lt;0,0,J7-I7+1))</f>
        <v/>
      </c>
      <c r="N7" s="23" t="str">
        <f t="shared" ref="N7:N25" si="3">IF(OR(I7="",J7=""),"",IF(OR(I7&gt;H7,J7&lt;G7),0,IF(AND(I7=MEDIAN(I7,G7,H7),J7=MEDIAN(J7,G7,H7)),J7-I7+1,IF(AND(I7&lt;G7,J7&gt;H7),H7-G7+1,IF(I7&lt;G7,J7-G7,IF(J7&gt;H7,H7-I7+1))))))</f>
        <v/>
      </c>
      <c r="O7" s="95" t="str">
        <f t="shared" ref="O7:O13" si="4">IF(L7="","",L7/M7*N7)</f>
        <v/>
      </c>
      <c r="P7" s="438" t="str">
        <f t="shared" si="0"/>
        <v/>
      </c>
    </row>
    <row r="8" spans="1:35" s="39" customFormat="1" ht="48" customHeight="1">
      <c r="A8" s="191"/>
      <c r="C8" s="344"/>
      <c r="D8" s="207"/>
      <c r="E8" s="207"/>
      <c r="F8" s="109"/>
      <c r="G8" s="22"/>
      <c r="H8" s="35" t="str">
        <f t="shared" si="1"/>
        <v/>
      </c>
      <c r="I8" s="22"/>
      <c r="J8" s="22"/>
      <c r="K8" s="207" t="s">
        <v>57</v>
      </c>
      <c r="L8" s="90"/>
      <c r="M8" s="23" t="str">
        <f t="shared" si="2"/>
        <v/>
      </c>
      <c r="N8" s="23" t="str">
        <f t="shared" si="3"/>
        <v/>
      </c>
      <c r="O8" s="95" t="str">
        <f t="shared" si="4"/>
        <v/>
      </c>
      <c r="P8" s="438" t="str">
        <f t="shared" si="0"/>
        <v/>
      </c>
    </row>
    <row r="9" spans="1:35" s="39" customFormat="1" ht="48" customHeight="1">
      <c r="A9" s="191"/>
      <c r="C9" s="344"/>
      <c r="D9" s="207"/>
      <c r="E9" s="207"/>
      <c r="F9" s="109"/>
      <c r="G9" s="22"/>
      <c r="H9" s="35" t="str">
        <f t="shared" si="1"/>
        <v/>
      </c>
      <c r="I9" s="22"/>
      <c r="J9" s="22"/>
      <c r="K9" s="207" t="s">
        <v>57</v>
      </c>
      <c r="L9" s="90"/>
      <c r="M9" s="23" t="str">
        <f t="shared" si="2"/>
        <v/>
      </c>
      <c r="N9" s="23" t="str">
        <f t="shared" si="3"/>
        <v/>
      </c>
      <c r="O9" s="95" t="str">
        <f t="shared" si="4"/>
        <v/>
      </c>
      <c r="P9" s="438" t="str">
        <f t="shared" si="0"/>
        <v/>
      </c>
    </row>
    <row r="10" spans="1:35" s="39" customFormat="1" ht="48" customHeight="1">
      <c r="A10" s="191"/>
      <c r="C10" s="344"/>
      <c r="D10" s="207"/>
      <c r="E10" s="207"/>
      <c r="F10" s="109"/>
      <c r="G10" s="22"/>
      <c r="H10" s="35" t="str">
        <f t="shared" si="1"/>
        <v/>
      </c>
      <c r="I10" s="22"/>
      <c r="J10" s="22"/>
      <c r="K10" s="207" t="s">
        <v>57</v>
      </c>
      <c r="L10" s="90"/>
      <c r="M10" s="23" t="str">
        <f t="shared" si="2"/>
        <v/>
      </c>
      <c r="N10" s="23" t="str">
        <f t="shared" si="3"/>
        <v/>
      </c>
      <c r="O10" s="95" t="str">
        <f t="shared" si="4"/>
        <v/>
      </c>
      <c r="P10" s="438" t="str">
        <f t="shared" si="0"/>
        <v/>
      </c>
    </row>
    <row r="11" spans="1:35" s="39" customFormat="1" ht="48" customHeight="1">
      <c r="A11" s="191"/>
      <c r="C11" s="344"/>
      <c r="D11" s="207"/>
      <c r="E11" s="207"/>
      <c r="F11" s="109"/>
      <c r="G11" s="22"/>
      <c r="H11" s="35" t="str">
        <f t="shared" si="1"/>
        <v/>
      </c>
      <c r="I11" s="22"/>
      <c r="J11" s="22"/>
      <c r="K11" s="207" t="s">
        <v>57</v>
      </c>
      <c r="L11" s="90"/>
      <c r="M11" s="23" t="str">
        <f t="shared" si="2"/>
        <v/>
      </c>
      <c r="N11" s="23" t="str">
        <f t="shared" si="3"/>
        <v/>
      </c>
      <c r="O11" s="95" t="str">
        <f t="shared" si="4"/>
        <v/>
      </c>
      <c r="P11" s="438" t="str">
        <f t="shared" si="0"/>
        <v/>
      </c>
    </row>
    <row r="12" spans="1:35" s="39" customFormat="1" ht="48" customHeight="1">
      <c r="A12" s="191"/>
      <c r="C12" s="344"/>
      <c r="D12" s="207"/>
      <c r="E12" s="207"/>
      <c r="F12" s="109"/>
      <c r="G12" s="22"/>
      <c r="H12" s="35" t="str">
        <f t="shared" si="1"/>
        <v/>
      </c>
      <c r="I12" s="22"/>
      <c r="J12" s="22"/>
      <c r="K12" s="207" t="s">
        <v>57</v>
      </c>
      <c r="L12" s="90"/>
      <c r="M12" s="23" t="str">
        <f t="shared" si="2"/>
        <v/>
      </c>
      <c r="N12" s="23" t="str">
        <f t="shared" si="3"/>
        <v/>
      </c>
      <c r="O12" s="95" t="str">
        <f t="shared" si="4"/>
        <v/>
      </c>
      <c r="P12" s="438" t="str">
        <f t="shared" si="0"/>
        <v/>
      </c>
    </row>
    <row r="13" spans="1:35" s="39" customFormat="1" ht="48" customHeight="1">
      <c r="A13" s="191"/>
      <c r="C13" s="344"/>
      <c r="D13" s="207"/>
      <c r="E13" s="207"/>
      <c r="F13" s="109"/>
      <c r="G13" s="22"/>
      <c r="H13" s="35" t="str">
        <f t="shared" si="1"/>
        <v/>
      </c>
      <c r="I13" s="22"/>
      <c r="J13" s="22"/>
      <c r="K13" s="207" t="s">
        <v>57</v>
      </c>
      <c r="L13" s="90"/>
      <c r="M13" s="23" t="str">
        <f t="shared" si="2"/>
        <v/>
      </c>
      <c r="N13" s="23" t="str">
        <f t="shared" si="3"/>
        <v/>
      </c>
      <c r="O13" s="95" t="str">
        <f t="shared" si="4"/>
        <v/>
      </c>
      <c r="P13" s="438" t="str">
        <f t="shared" si="0"/>
        <v/>
      </c>
    </row>
    <row r="14" spans="1:35" s="39" customFormat="1" ht="48" customHeight="1">
      <c r="A14" s="191"/>
      <c r="C14" s="344"/>
      <c r="D14" s="207"/>
      <c r="E14" s="207"/>
      <c r="F14" s="109"/>
      <c r="G14" s="22"/>
      <c r="H14" s="35" t="str">
        <f t="shared" si="1"/>
        <v/>
      </c>
      <c r="I14" s="22"/>
      <c r="J14" s="22"/>
      <c r="K14" s="207" t="s">
        <v>57</v>
      </c>
      <c r="L14" s="90"/>
      <c r="M14" s="23" t="str">
        <f t="shared" si="2"/>
        <v/>
      </c>
      <c r="N14" s="23" t="str">
        <f t="shared" si="3"/>
        <v/>
      </c>
      <c r="O14" s="95" t="str">
        <f t="shared" ref="O14:O19" si="5">IF(L14="","",L14/M14*N14)</f>
        <v/>
      </c>
      <c r="P14" s="438" t="str">
        <f t="shared" si="0"/>
        <v/>
      </c>
    </row>
    <row r="15" spans="1:35" s="39" customFormat="1" ht="48" customHeight="1">
      <c r="A15" s="191"/>
      <c r="C15" s="344"/>
      <c r="D15" s="207"/>
      <c r="E15" s="207"/>
      <c r="F15" s="109"/>
      <c r="G15" s="22"/>
      <c r="H15" s="35" t="str">
        <f t="shared" si="1"/>
        <v/>
      </c>
      <c r="I15" s="22"/>
      <c r="J15" s="22"/>
      <c r="K15" s="207" t="s">
        <v>57</v>
      </c>
      <c r="L15" s="90"/>
      <c r="M15" s="23" t="str">
        <f t="shared" si="2"/>
        <v/>
      </c>
      <c r="N15" s="23" t="str">
        <f t="shared" si="3"/>
        <v/>
      </c>
      <c r="O15" s="95" t="str">
        <f t="shared" si="5"/>
        <v/>
      </c>
      <c r="P15" s="438" t="str">
        <f t="shared" si="0"/>
        <v/>
      </c>
    </row>
    <row r="16" spans="1:35" s="39" customFormat="1" ht="48" customHeight="1">
      <c r="A16" s="191"/>
      <c r="C16" s="344"/>
      <c r="D16" s="207"/>
      <c r="E16" s="207"/>
      <c r="F16" s="109"/>
      <c r="G16" s="22"/>
      <c r="H16" s="35" t="str">
        <f t="shared" si="1"/>
        <v/>
      </c>
      <c r="I16" s="22"/>
      <c r="J16" s="22"/>
      <c r="K16" s="207" t="s">
        <v>57</v>
      </c>
      <c r="L16" s="90"/>
      <c r="M16" s="23" t="str">
        <f t="shared" si="2"/>
        <v/>
      </c>
      <c r="N16" s="23" t="str">
        <f t="shared" si="3"/>
        <v/>
      </c>
      <c r="O16" s="95" t="str">
        <f t="shared" si="5"/>
        <v/>
      </c>
      <c r="P16" s="438" t="str">
        <f t="shared" si="0"/>
        <v/>
      </c>
    </row>
    <row r="17" spans="1:18" s="39" customFormat="1" ht="48" customHeight="1">
      <c r="A17" s="191"/>
      <c r="C17" s="344"/>
      <c r="D17" s="207"/>
      <c r="E17" s="207"/>
      <c r="F17" s="109"/>
      <c r="G17" s="22"/>
      <c r="H17" s="35" t="str">
        <f t="shared" si="1"/>
        <v/>
      </c>
      <c r="I17" s="22"/>
      <c r="J17" s="22"/>
      <c r="K17" s="207" t="s">
        <v>57</v>
      </c>
      <c r="L17" s="90"/>
      <c r="M17" s="23" t="str">
        <f t="shared" si="2"/>
        <v/>
      </c>
      <c r="N17" s="23" t="str">
        <f t="shared" si="3"/>
        <v/>
      </c>
      <c r="O17" s="95" t="str">
        <f t="shared" si="5"/>
        <v/>
      </c>
      <c r="P17" s="438" t="str">
        <f t="shared" si="0"/>
        <v/>
      </c>
    </row>
    <row r="18" spans="1:18" s="39" customFormat="1" ht="48" customHeight="1">
      <c r="A18" s="191"/>
      <c r="C18" s="344"/>
      <c r="D18" s="207"/>
      <c r="E18" s="207"/>
      <c r="F18" s="109"/>
      <c r="G18" s="22"/>
      <c r="H18" s="35" t="str">
        <f t="shared" si="1"/>
        <v/>
      </c>
      <c r="I18" s="22"/>
      <c r="J18" s="22"/>
      <c r="K18" s="207" t="s">
        <v>57</v>
      </c>
      <c r="L18" s="90"/>
      <c r="M18" s="23" t="str">
        <f t="shared" si="2"/>
        <v/>
      </c>
      <c r="N18" s="23" t="str">
        <f t="shared" si="3"/>
        <v/>
      </c>
      <c r="O18" s="95" t="str">
        <f t="shared" si="5"/>
        <v/>
      </c>
      <c r="P18" s="438" t="str">
        <f t="shared" si="0"/>
        <v/>
      </c>
    </row>
    <row r="19" spans="1:18" s="39" customFormat="1" ht="48" customHeight="1">
      <c r="A19" s="191"/>
      <c r="C19" s="344"/>
      <c r="D19" s="207"/>
      <c r="E19" s="207"/>
      <c r="F19" s="109"/>
      <c r="G19" s="22"/>
      <c r="H19" s="35" t="str">
        <f t="shared" si="1"/>
        <v/>
      </c>
      <c r="I19" s="22"/>
      <c r="J19" s="22"/>
      <c r="K19" s="207" t="s">
        <v>57</v>
      </c>
      <c r="L19" s="90"/>
      <c r="M19" s="23" t="str">
        <f t="shared" si="2"/>
        <v/>
      </c>
      <c r="N19" s="23" t="str">
        <f t="shared" si="3"/>
        <v/>
      </c>
      <c r="O19" s="95" t="str">
        <f t="shared" si="5"/>
        <v/>
      </c>
      <c r="P19" s="438" t="str">
        <f t="shared" si="0"/>
        <v/>
      </c>
    </row>
    <row r="20" spans="1:18" s="39" customFormat="1" ht="48" customHeight="1">
      <c r="A20" s="191"/>
      <c r="C20" s="344"/>
      <c r="D20" s="207"/>
      <c r="E20" s="207"/>
      <c r="F20" s="109"/>
      <c r="G20" s="22"/>
      <c r="H20" s="35" t="str">
        <f t="shared" si="1"/>
        <v/>
      </c>
      <c r="I20" s="22"/>
      <c r="J20" s="22"/>
      <c r="K20" s="207" t="s">
        <v>57</v>
      </c>
      <c r="L20" s="90"/>
      <c r="M20" s="23" t="str">
        <f t="shared" si="2"/>
        <v/>
      </c>
      <c r="N20" s="23" t="str">
        <f t="shared" si="3"/>
        <v/>
      </c>
      <c r="O20" s="95" t="str">
        <f t="shared" ref="O20:O25" si="6">IF(L20="","",L20/M20*N20)</f>
        <v/>
      </c>
      <c r="P20" s="438" t="str">
        <f t="shared" si="0"/>
        <v/>
      </c>
    </row>
    <row r="21" spans="1:18" s="39" customFormat="1" ht="48" customHeight="1">
      <c r="A21" s="191"/>
      <c r="C21" s="344"/>
      <c r="D21" s="207"/>
      <c r="E21" s="207"/>
      <c r="F21" s="109"/>
      <c r="G21" s="22"/>
      <c r="H21" s="35" t="str">
        <f t="shared" si="1"/>
        <v/>
      </c>
      <c r="I21" s="22"/>
      <c r="J21" s="22"/>
      <c r="K21" s="207" t="s">
        <v>57</v>
      </c>
      <c r="L21" s="90"/>
      <c r="M21" s="23" t="str">
        <f t="shared" si="2"/>
        <v/>
      </c>
      <c r="N21" s="23" t="str">
        <f t="shared" si="3"/>
        <v/>
      </c>
      <c r="O21" s="95" t="str">
        <f t="shared" si="6"/>
        <v/>
      </c>
      <c r="P21" s="438" t="str">
        <f t="shared" si="0"/>
        <v/>
      </c>
    </row>
    <row r="22" spans="1:18" s="39" customFormat="1" ht="48" customHeight="1">
      <c r="A22" s="191"/>
      <c r="C22" s="344"/>
      <c r="D22" s="207"/>
      <c r="E22" s="207"/>
      <c r="F22" s="109"/>
      <c r="G22" s="22"/>
      <c r="H22" s="35" t="str">
        <f t="shared" si="1"/>
        <v/>
      </c>
      <c r="I22" s="22"/>
      <c r="J22" s="22"/>
      <c r="K22" s="207" t="s">
        <v>57</v>
      </c>
      <c r="L22" s="90"/>
      <c r="M22" s="23" t="str">
        <f t="shared" si="2"/>
        <v/>
      </c>
      <c r="N22" s="23" t="str">
        <f t="shared" si="3"/>
        <v/>
      </c>
      <c r="O22" s="95" t="str">
        <f t="shared" si="6"/>
        <v/>
      </c>
      <c r="P22" s="438" t="str">
        <f t="shared" si="0"/>
        <v/>
      </c>
    </row>
    <row r="23" spans="1:18" s="39" customFormat="1" ht="48" customHeight="1">
      <c r="A23" s="191"/>
      <c r="C23" s="344"/>
      <c r="D23" s="207"/>
      <c r="E23" s="207"/>
      <c r="F23" s="109"/>
      <c r="G23" s="22"/>
      <c r="H23" s="35" t="str">
        <f t="shared" si="1"/>
        <v/>
      </c>
      <c r="I23" s="22"/>
      <c r="J23" s="22"/>
      <c r="K23" s="207" t="s">
        <v>57</v>
      </c>
      <c r="L23" s="90"/>
      <c r="M23" s="23" t="str">
        <f t="shared" si="2"/>
        <v/>
      </c>
      <c r="N23" s="23" t="str">
        <f t="shared" si="3"/>
        <v/>
      </c>
      <c r="O23" s="95" t="str">
        <f t="shared" si="6"/>
        <v/>
      </c>
      <c r="P23" s="438" t="str">
        <f t="shared" si="0"/>
        <v/>
      </c>
    </row>
    <row r="24" spans="1:18" s="39" customFormat="1" ht="48" customHeight="1">
      <c r="A24" s="2"/>
      <c r="C24" s="344"/>
      <c r="D24" s="207"/>
      <c r="E24" s="207"/>
      <c r="F24" s="109"/>
      <c r="G24" s="22"/>
      <c r="H24" s="35" t="str">
        <f t="shared" si="1"/>
        <v/>
      </c>
      <c r="I24" s="22"/>
      <c r="J24" s="22"/>
      <c r="K24" s="207" t="s">
        <v>57</v>
      </c>
      <c r="L24" s="90"/>
      <c r="M24" s="23" t="str">
        <f t="shared" si="2"/>
        <v/>
      </c>
      <c r="N24" s="23" t="str">
        <f t="shared" si="3"/>
        <v/>
      </c>
      <c r="O24" s="95" t="str">
        <f t="shared" si="6"/>
        <v/>
      </c>
      <c r="P24" s="438" t="str">
        <f t="shared" si="0"/>
        <v/>
      </c>
    </row>
    <row r="25" spans="1:18" s="39" customFormat="1" ht="48" customHeight="1">
      <c r="A25" s="2"/>
      <c r="C25" s="344"/>
      <c r="D25" s="207"/>
      <c r="E25" s="207"/>
      <c r="F25" s="109"/>
      <c r="G25" s="22"/>
      <c r="H25" s="35" t="str">
        <f t="shared" si="1"/>
        <v/>
      </c>
      <c r="I25" s="22"/>
      <c r="J25" s="22"/>
      <c r="K25" s="207" t="s">
        <v>57</v>
      </c>
      <c r="L25" s="90"/>
      <c r="M25" s="23" t="str">
        <f t="shared" si="2"/>
        <v/>
      </c>
      <c r="N25" s="23" t="str">
        <f t="shared" si="3"/>
        <v/>
      </c>
      <c r="O25" s="95" t="str">
        <f t="shared" si="6"/>
        <v/>
      </c>
      <c r="P25" s="438" t="str">
        <f t="shared" si="0"/>
        <v/>
      </c>
    </row>
    <row r="26" spans="1:18" s="39" customFormat="1" ht="48" customHeight="1">
      <c r="A26" s="2"/>
      <c r="C26" s="344"/>
      <c r="D26" s="47" t="s">
        <v>63</v>
      </c>
      <c r="E26" s="47"/>
      <c r="F26" s="47"/>
      <c r="G26" s="47"/>
      <c r="H26" s="53"/>
      <c r="I26" s="110"/>
      <c r="J26" s="53"/>
      <c r="K26" s="53"/>
      <c r="L26" s="53"/>
      <c r="M26" s="53"/>
      <c r="N26" s="53"/>
      <c r="O26" s="102"/>
      <c r="P26" s="438" t="str">
        <f t="shared" si="0"/>
        <v/>
      </c>
      <c r="Q26" s="13"/>
      <c r="R26" s="13"/>
    </row>
    <row r="27" spans="1:18" s="39" customFormat="1">
      <c r="A27" s="2"/>
      <c r="C27" s="346"/>
      <c r="D27" s="268"/>
      <c r="E27" s="268"/>
      <c r="F27" s="268"/>
      <c r="G27" s="268"/>
      <c r="H27" s="268"/>
      <c r="I27" s="347"/>
      <c r="J27" s="268"/>
      <c r="K27" s="268"/>
      <c r="L27" s="268"/>
      <c r="M27" s="268"/>
      <c r="N27" s="268"/>
      <c r="O27" s="348"/>
      <c r="P27" s="349"/>
    </row>
    <row r="28" spans="1:18" s="39" customFormat="1">
      <c r="A28" s="2"/>
      <c r="I28" s="108"/>
    </row>
    <row r="29" spans="1:18" s="39" customFormat="1">
      <c r="A29" s="2"/>
      <c r="I29" s="108"/>
    </row>
    <row r="30" spans="1:18" s="39" customFormat="1">
      <c r="A30" s="2"/>
      <c r="I30" s="108"/>
    </row>
  </sheetData>
  <sheetProtection password="B6DD" sheet="1" selectLockedCells="1"/>
  <dataValidations count="4">
    <dataValidation type="date" allowBlank="1" showInputMessage="1" showErrorMessage="1" errorTitle="Incorrect Entry" error="Please Enter a Date in DD/MM/YY Format" sqref="G6:G25 I6:J6" xr:uid="{00000000-0002-0000-0400-000000000000}">
      <formula1>36526</formula1>
      <formula2>73051</formula2>
    </dataValidation>
    <dataValidation type="date" allowBlank="1" showInputMessage="1" showErrorMessage="1" sqref="I7:J25" xr:uid="{00000000-0002-0000-0400-000001000000}">
      <formula1>36526</formula1>
      <formula2>47484</formula2>
    </dataValidation>
    <dataValidation type="decimal" allowBlank="1" showInputMessage="1" showErrorMessage="1" errorTitle="Incorrect Entry" error="Please insert a decimal number" sqref="L6:L25" xr:uid="{00000000-0002-0000-0400-000002000000}">
      <formula1>0</formula1>
      <formula2>1000000000</formula2>
    </dataValidation>
    <dataValidation type="list" allowBlank="1" showInputMessage="1" showErrorMessage="1" sqref="K6:K25" xr:uid="{00000000-0002-0000-0400-000003000000}">
      <formula1>"&lt;Select&gt;, No, Sample of bills used instead, Yes - 24 months average used instead, Yes - capacity measurements used instead"</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tabColor rgb="FFED960A"/>
  </sheetPr>
  <dimension ref="A1:N30"/>
  <sheetViews>
    <sheetView showGridLines="0" zoomScale="75" zoomScaleNormal="75" workbookViewId="0">
      <selection activeCell="I12" sqref="I12:L12"/>
    </sheetView>
  </sheetViews>
  <sheetFormatPr defaultColWidth="9.1796875" defaultRowHeight="14.5"/>
  <cols>
    <col min="1" max="1" width="36.81640625" customWidth="1"/>
    <col min="2" max="2" width="5.81640625" customWidth="1"/>
    <col min="3" max="3" width="6.81640625" customWidth="1"/>
    <col min="4" max="4" width="14.81640625" customWidth="1"/>
    <col min="5" max="5" width="19" customWidth="1"/>
    <col min="6" max="6" width="21.81640625" customWidth="1"/>
    <col min="7" max="7" width="25.81640625" customWidth="1"/>
    <col min="8" max="8" width="14.453125" customWidth="1"/>
    <col min="9" max="9" width="15.1796875" customWidth="1"/>
    <col min="10" max="10" width="16.81640625" customWidth="1"/>
    <col min="11" max="11" width="13.81640625" customWidth="1"/>
    <col min="12" max="12" width="16.81640625" customWidth="1"/>
    <col min="13" max="13" width="9" customWidth="1"/>
    <col min="14" max="14" width="18" customWidth="1"/>
    <col min="15" max="15" width="14" customWidth="1"/>
    <col min="16" max="16" width="14.1796875" customWidth="1"/>
    <col min="17" max="17" width="19.54296875" customWidth="1"/>
    <col min="18" max="18" width="19.453125" customWidth="1"/>
    <col min="19" max="19" width="25.453125" customWidth="1"/>
    <col min="20" max="20" width="24.453125" customWidth="1"/>
    <col min="21" max="21" width="17.54296875" customWidth="1"/>
    <col min="22" max="22" width="19.1796875" customWidth="1"/>
    <col min="23" max="23" width="21.54296875" customWidth="1"/>
    <col min="24" max="24" width="21.81640625" customWidth="1"/>
    <col min="25" max="25" width="19.54296875" customWidth="1"/>
    <col min="26" max="26" width="4.54296875" customWidth="1"/>
    <col min="27" max="27" width="19.453125" customWidth="1"/>
    <col min="28" max="28" width="24" customWidth="1"/>
    <col min="29" max="29" width="21.81640625" customWidth="1"/>
    <col min="30" max="30" width="32" customWidth="1"/>
    <col min="31" max="31" width="35" customWidth="1"/>
    <col min="32" max="32" width="28.81640625" customWidth="1"/>
    <col min="35" max="35" width="9.54296875" bestFit="1" customWidth="1"/>
  </cols>
  <sheetData>
    <row r="1" spans="1:14">
      <c r="A1" s="2"/>
      <c r="B1" s="158"/>
      <c r="C1" s="158"/>
      <c r="D1" s="158"/>
      <c r="E1" s="158"/>
      <c r="F1" s="158"/>
      <c r="G1" s="158"/>
      <c r="H1" s="89"/>
      <c r="I1" s="158"/>
      <c r="J1" s="158"/>
      <c r="K1" s="158"/>
      <c r="L1" s="158"/>
      <c r="M1" s="158"/>
      <c r="N1" s="158"/>
    </row>
    <row r="2" spans="1:14">
      <c r="A2" s="2"/>
      <c r="B2" s="158"/>
      <c r="C2" s="231" t="s">
        <v>235</v>
      </c>
      <c r="D2" s="231"/>
      <c r="E2" s="231"/>
      <c r="F2" s="231"/>
      <c r="G2" s="231"/>
      <c r="H2" s="231"/>
      <c r="I2" s="231"/>
      <c r="J2" s="231"/>
      <c r="K2" s="231"/>
      <c r="L2" s="231"/>
      <c r="M2" s="231"/>
      <c r="N2" s="158"/>
    </row>
    <row r="3" spans="1:14" hidden="1">
      <c r="A3" s="2"/>
      <c r="B3" s="158"/>
      <c r="C3" s="341"/>
      <c r="D3" s="158"/>
      <c r="E3" s="158"/>
      <c r="F3" s="158"/>
      <c r="G3" s="158"/>
      <c r="H3" s="89"/>
      <c r="I3" s="158"/>
      <c r="J3" s="158"/>
      <c r="K3" s="158"/>
      <c r="L3" s="158"/>
      <c r="M3" s="158"/>
      <c r="N3" s="158"/>
    </row>
    <row r="4" spans="1:14" ht="45.75" customHeight="1">
      <c r="A4" s="1"/>
      <c r="B4" s="158"/>
      <c r="C4" s="286"/>
      <c r="D4" s="513" t="s">
        <v>148</v>
      </c>
      <c r="E4" s="513"/>
      <c r="F4" s="513"/>
      <c r="G4" s="513"/>
      <c r="H4" s="513"/>
      <c r="I4" s="513"/>
      <c r="J4" s="513"/>
      <c r="K4" s="513"/>
      <c r="L4" s="513"/>
      <c r="M4" s="290"/>
      <c r="N4" s="206"/>
    </row>
    <row r="5" spans="1:14" ht="105" customHeight="1">
      <c r="A5" s="191"/>
      <c r="B5" s="158"/>
      <c r="C5" s="280"/>
      <c r="D5" s="353" t="s">
        <v>136</v>
      </c>
      <c r="E5" s="354" t="s">
        <v>111</v>
      </c>
      <c r="F5" s="354" t="s">
        <v>107</v>
      </c>
      <c r="G5" s="354" t="s">
        <v>108</v>
      </c>
      <c r="H5" s="354" t="s">
        <v>109</v>
      </c>
      <c r="I5" s="515" t="s">
        <v>110</v>
      </c>
      <c r="J5" s="516"/>
      <c r="K5" s="516"/>
      <c r="L5" s="516"/>
      <c r="M5" s="281"/>
      <c r="N5" s="158"/>
    </row>
    <row r="6" spans="1:14">
      <c r="A6" s="191"/>
      <c r="B6" s="158"/>
      <c r="C6" s="280"/>
      <c r="D6" s="207" t="s">
        <v>57</v>
      </c>
      <c r="E6" s="127" t="s">
        <v>57</v>
      </c>
      <c r="F6" s="134"/>
      <c r="G6" s="135"/>
      <c r="H6" s="135"/>
      <c r="I6" s="488"/>
      <c r="J6" s="514"/>
      <c r="K6" s="514"/>
      <c r="L6" s="489"/>
      <c r="M6" s="281"/>
      <c r="N6" s="158"/>
    </row>
    <row r="7" spans="1:14">
      <c r="A7" s="191"/>
      <c r="B7" s="3"/>
      <c r="C7" s="280"/>
      <c r="D7" s="207" t="s">
        <v>57</v>
      </c>
      <c r="E7" s="127" t="s">
        <v>57</v>
      </c>
      <c r="F7" s="134"/>
      <c r="G7" s="135"/>
      <c r="H7" s="135"/>
      <c r="I7" s="488"/>
      <c r="J7" s="514"/>
      <c r="K7" s="514"/>
      <c r="L7" s="489"/>
      <c r="M7" s="281"/>
      <c r="N7" s="3"/>
    </row>
    <row r="8" spans="1:14">
      <c r="A8" s="191"/>
      <c r="B8" s="3"/>
      <c r="C8" s="280"/>
      <c r="D8" s="207" t="s">
        <v>57</v>
      </c>
      <c r="E8" s="127" t="s">
        <v>57</v>
      </c>
      <c r="F8" s="134"/>
      <c r="G8" s="135"/>
      <c r="H8" s="135"/>
      <c r="I8" s="488"/>
      <c r="J8" s="514"/>
      <c r="K8" s="514"/>
      <c r="L8" s="489"/>
      <c r="M8" s="281"/>
      <c r="N8" s="3"/>
    </row>
    <row r="9" spans="1:14">
      <c r="A9" s="191"/>
      <c r="B9" s="3"/>
      <c r="C9" s="280"/>
      <c r="D9" s="207" t="s">
        <v>57</v>
      </c>
      <c r="E9" s="127" t="s">
        <v>57</v>
      </c>
      <c r="F9" s="134"/>
      <c r="G9" s="135"/>
      <c r="H9" s="135"/>
      <c r="I9" s="488"/>
      <c r="J9" s="514"/>
      <c r="K9" s="514"/>
      <c r="L9" s="489"/>
      <c r="M9" s="281"/>
      <c r="N9" s="3"/>
    </row>
    <row r="10" spans="1:14">
      <c r="A10" s="191"/>
      <c r="B10" s="125"/>
      <c r="C10" s="280"/>
      <c r="D10" s="207" t="s">
        <v>57</v>
      </c>
      <c r="E10" s="127" t="s">
        <v>57</v>
      </c>
      <c r="F10" s="134"/>
      <c r="G10" s="135"/>
      <c r="H10" s="135"/>
      <c r="I10" s="488"/>
      <c r="J10" s="514"/>
      <c r="K10" s="514"/>
      <c r="L10" s="489"/>
      <c r="M10" s="351"/>
      <c r="N10" s="125"/>
    </row>
    <row r="11" spans="1:14">
      <c r="A11" s="191"/>
      <c r="B11" s="126"/>
      <c r="C11" s="280"/>
      <c r="D11" s="207" t="s">
        <v>57</v>
      </c>
      <c r="E11" s="127" t="s">
        <v>57</v>
      </c>
      <c r="F11" s="134"/>
      <c r="G11" s="135"/>
      <c r="H11" s="135"/>
      <c r="I11" s="488"/>
      <c r="J11" s="514"/>
      <c r="K11" s="514"/>
      <c r="L11" s="489"/>
      <c r="M11" s="291"/>
      <c r="N11" s="126"/>
    </row>
    <row r="12" spans="1:14">
      <c r="A12" s="191"/>
      <c r="B12" s="126"/>
      <c r="C12" s="280"/>
      <c r="D12" s="207" t="s">
        <v>57</v>
      </c>
      <c r="E12" s="127" t="s">
        <v>57</v>
      </c>
      <c r="F12" s="134"/>
      <c r="G12" s="135"/>
      <c r="H12" s="135"/>
      <c r="I12" s="488"/>
      <c r="J12" s="514"/>
      <c r="K12" s="514"/>
      <c r="L12" s="489"/>
      <c r="M12" s="291"/>
      <c r="N12" s="126"/>
    </row>
    <row r="13" spans="1:14">
      <c r="A13" s="191"/>
      <c r="B13" s="3"/>
      <c r="C13" s="280"/>
      <c r="D13" s="207" t="s">
        <v>57</v>
      </c>
      <c r="E13" s="127" t="s">
        <v>57</v>
      </c>
      <c r="F13" s="134"/>
      <c r="G13" s="135"/>
      <c r="H13" s="135"/>
      <c r="I13" s="488"/>
      <c r="J13" s="514"/>
      <c r="K13" s="514"/>
      <c r="L13" s="489"/>
      <c r="M13" s="281"/>
      <c r="N13" s="3"/>
    </row>
    <row r="14" spans="1:14">
      <c r="A14" s="191"/>
      <c r="B14" s="3"/>
      <c r="C14" s="280"/>
      <c r="D14" s="207" t="s">
        <v>57</v>
      </c>
      <c r="E14" s="127" t="s">
        <v>57</v>
      </c>
      <c r="F14" s="134"/>
      <c r="G14" s="135"/>
      <c r="H14" s="135"/>
      <c r="I14" s="488"/>
      <c r="J14" s="514"/>
      <c r="K14" s="514"/>
      <c r="L14" s="489"/>
      <c r="M14" s="281"/>
      <c r="N14" s="3"/>
    </row>
    <row r="15" spans="1:14">
      <c r="A15" s="191"/>
      <c r="B15" s="3"/>
      <c r="C15" s="280"/>
      <c r="D15" s="207" t="s">
        <v>57</v>
      </c>
      <c r="E15" s="127" t="s">
        <v>57</v>
      </c>
      <c r="F15" s="134"/>
      <c r="G15" s="135"/>
      <c r="H15" s="135"/>
      <c r="I15" s="488"/>
      <c r="J15" s="514"/>
      <c r="K15" s="514"/>
      <c r="L15" s="489"/>
      <c r="M15" s="291"/>
      <c r="N15" s="126"/>
    </row>
    <row r="16" spans="1:14">
      <c r="A16" s="191"/>
      <c r="B16" s="3"/>
      <c r="C16" s="280"/>
      <c r="D16" s="207" t="s">
        <v>57</v>
      </c>
      <c r="E16" s="127" t="s">
        <v>57</v>
      </c>
      <c r="F16" s="134"/>
      <c r="G16" s="135"/>
      <c r="H16" s="135"/>
      <c r="I16" s="488"/>
      <c r="J16" s="514"/>
      <c r="K16" s="514"/>
      <c r="L16" s="489"/>
      <c r="M16" s="281"/>
      <c r="N16" s="3"/>
    </row>
    <row r="17" spans="1:14">
      <c r="A17" s="191"/>
      <c r="B17" s="3"/>
      <c r="C17" s="280"/>
      <c r="D17" s="207" t="s">
        <v>57</v>
      </c>
      <c r="E17" s="127" t="s">
        <v>57</v>
      </c>
      <c r="F17" s="134"/>
      <c r="G17" s="135"/>
      <c r="H17" s="135"/>
      <c r="I17" s="488"/>
      <c r="J17" s="514"/>
      <c r="K17" s="514"/>
      <c r="L17" s="489"/>
      <c r="M17" s="281"/>
      <c r="N17" s="3"/>
    </row>
    <row r="18" spans="1:14">
      <c r="A18" s="191"/>
      <c r="B18" s="3"/>
      <c r="C18" s="282"/>
      <c r="D18" s="266"/>
      <c r="E18" s="266"/>
      <c r="F18" s="266"/>
      <c r="G18" s="266"/>
      <c r="H18" s="352"/>
      <c r="I18" s="266"/>
      <c r="J18" s="266"/>
      <c r="K18" s="266"/>
      <c r="L18" s="266"/>
      <c r="M18" s="293"/>
      <c r="N18" s="3"/>
    </row>
    <row r="19" spans="1:14">
      <c r="A19" s="191"/>
      <c r="B19" s="125"/>
      <c r="C19" s="3"/>
      <c r="D19" s="3"/>
      <c r="E19" s="3"/>
      <c r="F19" s="3"/>
      <c r="G19" s="3"/>
      <c r="H19" s="158"/>
      <c r="I19" s="158"/>
      <c r="J19" s="3"/>
      <c r="K19" s="3"/>
      <c r="L19" s="3"/>
      <c r="M19" s="3"/>
      <c r="N19" s="3"/>
    </row>
    <row r="20" spans="1:14">
      <c r="A20" s="191"/>
      <c r="B20" s="3"/>
      <c r="C20" s="3"/>
      <c r="D20" s="3"/>
      <c r="E20" s="3"/>
      <c r="F20" s="3"/>
      <c r="G20" s="3"/>
      <c r="H20" s="3"/>
      <c r="I20" s="3"/>
      <c r="J20" s="3"/>
      <c r="K20" s="3"/>
      <c r="L20" s="3"/>
      <c r="M20" s="3"/>
      <c r="N20" s="3"/>
    </row>
    <row r="21" spans="1:14">
      <c r="A21" s="191"/>
      <c r="B21" s="3"/>
      <c r="C21" s="3"/>
      <c r="D21" s="3"/>
      <c r="E21" s="3"/>
      <c r="F21" s="3"/>
      <c r="G21" s="3"/>
      <c r="H21" s="91"/>
      <c r="I21" s="3"/>
      <c r="J21" s="3"/>
      <c r="K21" s="3"/>
      <c r="L21" s="3"/>
      <c r="M21" s="3"/>
      <c r="N21" s="3"/>
    </row>
    <row r="22" spans="1:14">
      <c r="A22" s="191"/>
      <c r="B22" s="3"/>
      <c r="C22" s="3"/>
      <c r="D22" s="3"/>
      <c r="E22" s="3"/>
      <c r="F22" s="3"/>
      <c r="G22" s="3"/>
      <c r="H22" s="91"/>
      <c r="I22" s="3"/>
      <c r="J22" s="3"/>
      <c r="K22" s="3"/>
      <c r="L22" s="3"/>
      <c r="M22" s="3"/>
      <c r="N22" s="3"/>
    </row>
    <row r="23" spans="1:14">
      <c r="A23" s="191"/>
      <c r="B23" s="3"/>
      <c r="C23" s="3"/>
      <c r="D23" s="3"/>
      <c r="E23" s="3"/>
      <c r="F23" s="3"/>
      <c r="G23" s="3"/>
      <c r="H23" s="91"/>
      <c r="I23" s="3"/>
      <c r="J23" s="3"/>
      <c r="K23" s="3"/>
      <c r="L23" s="3"/>
      <c r="M23" s="3"/>
      <c r="N23" s="3"/>
    </row>
    <row r="24" spans="1:14">
      <c r="A24" s="2"/>
      <c r="B24" s="3"/>
      <c r="C24" s="3"/>
      <c r="D24" s="3"/>
      <c r="E24" s="3"/>
      <c r="F24" s="3"/>
      <c r="G24" s="3"/>
      <c r="H24" s="91"/>
      <c r="I24" s="3"/>
      <c r="J24" s="3"/>
      <c r="K24" s="3"/>
      <c r="L24" s="3"/>
      <c r="M24" s="3"/>
      <c r="N24" s="3"/>
    </row>
    <row r="25" spans="1:14">
      <c r="A25" s="2"/>
      <c r="B25" s="3"/>
      <c r="C25" s="3"/>
      <c r="D25" s="3"/>
      <c r="E25" s="3"/>
      <c r="F25" s="3"/>
      <c r="G25" s="3"/>
      <c r="H25" s="91"/>
      <c r="I25" s="3"/>
      <c r="J25" s="3"/>
      <c r="K25" s="3"/>
      <c r="L25" s="3"/>
      <c r="M25" s="3"/>
      <c r="N25" s="3"/>
    </row>
    <row r="26" spans="1:14">
      <c r="A26" s="2"/>
      <c r="B26" s="3"/>
      <c r="C26" s="3"/>
      <c r="D26" s="3"/>
      <c r="E26" s="3"/>
      <c r="F26" s="3"/>
      <c r="G26" s="3"/>
      <c r="H26" s="91"/>
      <c r="I26" s="3"/>
      <c r="J26" s="3"/>
      <c r="K26" s="3"/>
      <c r="L26" s="3"/>
      <c r="M26" s="3"/>
      <c r="N26" s="3"/>
    </row>
    <row r="27" spans="1:14">
      <c r="A27" s="2"/>
      <c r="B27" s="3"/>
      <c r="C27" s="3"/>
      <c r="D27" s="3"/>
      <c r="E27" s="3"/>
      <c r="F27" s="3"/>
      <c r="G27" s="3"/>
      <c r="H27" s="91"/>
      <c r="I27" s="3"/>
      <c r="J27" s="3"/>
      <c r="K27" s="3"/>
      <c r="L27" s="3"/>
      <c r="M27" s="3"/>
      <c r="N27" s="3"/>
    </row>
    <row r="28" spans="1:14">
      <c r="A28" s="2"/>
      <c r="B28" s="3"/>
      <c r="C28" s="3"/>
      <c r="D28" s="3"/>
      <c r="E28" s="3"/>
      <c r="F28" s="3"/>
      <c r="G28" s="3"/>
      <c r="H28" s="91"/>
      <c r="I28" s="3"/>
      <c r="J28" s="3"/>
      <c r="K28" s="3"/>
      <c r="L28" s="3"/>
      <c r="M28" s="3"/>
      <c r="N28" s="3"/>
    </row>
    <row r="29" spans="1:14">
      <c r="A29" s="2"/>
      <c r="B29" s="3"/>
      <c r="C29" s="3"/>
      <c r="D29" s="3"/>
      <c r="E29" s="3"/>
      <c r="F29" s="3"/>
      <c r="G29" s="3"/>
      <c r="H29" s="91"/>
      <c r="I29" s="3"/>
      <c r="J29" s="3"/>
      <c r="K29" s="3"/>
      <c r="L29" s="3"/>
      <c r="M29" s="3"/>
      <c r="N29" s="3"/>
    </row>
    <row r="30" spans="1:14">
      <c r="A30" s="2"/>
      <c r="B30" s="3"/>
      <c r="C30" s="3"/>
      <c r="D30" s="3"/>
      <c r="E30" s="3"/>
      <c r="F30" s="3"/>
      <c r="G30" s="3"/>
      <c r="H30" s="91"/>
      <c r="I30" s="3"/>
      <c r="J30" s="3"/>
      <c r="K30" s="3"/>
      <c r="L30" s="3"/>
      <c r="M30" s="3"/>
      <c r="N30" s="3"/>
    </row>
  </sheetData>
  <sheetProtection password="B6DD" sheet="1" selectLockedCells="1"/>
  <mergeCells count="14">
    <mergeCell ref="D4:L4"/>
    <mergeCell ref="I17:L17"/>
    <mergeCell ref="I12:L12"/>
    <mergeCell ref="I5:L5"/>
    <mergeCell ref="I6:L6"/>
    <mergeCell ref="I7:L7"/>
    <mergeCell ref="I8:L8"/>
    <mergeCell ref="I9:L9"/>
    <mergeCell ref="I10:L10"/>
    <mergeCell ref="I11:L11"/>
    <mergeCell ref="I13:L13"/>
    <mergeCell ref="I14:L14"/>
    <mergeCell ref="I15:L15"/>
    <mergeCell ref="I16:L16"/>
  </mergeCells>
  <conditionalFormatting sqref="F6:F17">
    <cfRule type="expression" dxfId="28" priority="7">
      <formula>$E6="Electricity"</formula>
    </cfRule>
  </conditionalFormatting>
  <conditionalFormatting sqref="G6:G17">
    <cfRule type="expression" dxfId="27" priority="6">
      <formula>$E6="Gas"</formula>
    </cfRule>
  </conditionalFormatting>
  <conditionalFormatting sqref="H6:H17">
    <cfRule type="expression" priority="5">
      <formula>$E6="Diesel"</formula>
    </cfRule>
  </conditionalFormatting>
  <conditionalFormatting sqref="H6:H17">
    <cfRule type="expression" dxfId="26" priority="3">
      <formula>$E6="Diesel"</formula>
    </cfRule>
  </conditionalFormatting>
  <dataValidations count="8">
    <dataValidation type="list" allowBlank="1" showInputMessage="1" showErrorMessage="1" sqref="D6:D17" xr:uid="{00000000-0002-0000-0500-000000000000}">
      <formula1>"&lt;Select&gt;, Inclusion, Exclusion, Not Applicable"</formula1>
    </dataValidation>
    <dataValidation type="list" allowBlank="1" showInputMessage="1" showErrorMessage="1" sqref="F20" xr:uid="{00000000-0002-0000-0500-000001000000}">
      <formula1>"&lt;Select&gt;,Inclusion, Exclusion"</formula1>
    </dataValidation>
    <dataValidation type="list" allowBlank="1" showInputMessage="1" showErrorMessage="1" sqref="D20:E20" xr:uid="{00000000-0002-0000-0500-000002000000}">
      <formula1>"&lt;Select&gt;, Yes, No"</formula1>
    </dataValidation>
    <dataValidation type="decimal" allowBlank="1" showInputMessage="1" showErrorMessage="1" errorTitle="Incorrect Entry" error="Please insert a decimal number" sqref="I20:J20" xr:uid="{00000000-0002-0000-0500-000003000000}">
      <formula1>0</formula1>
      <formula2>100000</formula2>
    </dataValidation>
    <dataValidation type="decimal" allowBlank="1" showInputMessage="1" showErrorMessage="1" errorTitle="Incorrect Entry" error="Please enter a Percentage" sqref="K20" xr:uid="{00000000-0002-0000-0500-000004000000}">
      <formula1>0</formula1>
      <formula2>1</formula2>
    </dataValidation>
    <dataValidation type="list" allowBlank="1" showInputMessage="1" showErrorMessage="1" sqref="H20" xr:uid="{00000000-0002-0000-0500-000005000000}">
      <formula1>"Area based apportioning, Flow based apportioning"</formula1>
    </dataValidation>
    <dataValidation type="list" allowBlank="1" showInputMessage="1" showErrorMessage="1" sqref="G20" xr:uid="{00000000-0002-0000-0500-000006000000}">
      <formula1>"Domestic hot water, Heating hot water, Chilled water, Condenser Water"</formula1>
    </dataValidation>
    <dataValidation type="list" showInputMessage="1" showErrorMessage="1" sqref="E6:E17" xr:uid="{00000000-0002-0000-0500-000007000000}">
      <formula1>"&lt;Select&gt;, Electricity, Gas, Diesel"</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C2F3"/>
  </sheetPr>
  <dimension ref="A1:AT148"/>
  <sheetViews>
    <sheetView showGridLines="0" zoomScale="75" zoomScaleNormal="75" workbookViewId="0">
      <selection activeCell="F13" sqref="F13"/>
    </sheetView>
  </sheetViews>
  <sheetFormatPr defaultColWidth="9.1796875" defaultRowHeight="14.5"/>
  <cols>
    <col min="1" max="1" width="36.81640625" customWidth="1"/>
    <col min="2" max="2" width="5.81640625" customWidth="1"/>
    <col min="3" max="3" width="6.81640625" customWidth="1"/>
    <col min="4" max="5" width="18.81640625" customWidth="1"/>
    <col min="6" max="6" width="19.81640625" customWidth="1"/>
    <col min="7" max="7" width="18.54296875" customWidth="1"/>
    <col min="8" max="8" width="14.453125" customWidth="1"/>
    <col min="9" max="9" width="13.1796875" customWidth="1"/>
    <col min="10" max="10" width="21.7265625" customWidth="1"/>
    <col min="11" max="11" width="13.81640625" customWidth="1"/>
    <col min="12" max="12" width="28.1796875" customWidth="1"/>
    <col min="13" max="13" width="27.453125" customWidth="1"/>
    <col min="14" max="14" width="20.54296875" customWidth="1"/>
    <col min="15" max="15" width="17.54296875" hidden="1" customWidth="1"/>
    <col min="16" max="16" width="14.1796875" customWidth="1"/>
    <col min="17" max="17" width="18.1796875" customWidth="1"/>
    <col min="18" max="18" width="17.54296875" customWidth="1"/>
    <col min="19" max="19" width="23.1796875" customWidth="1"/>
    <col min="20" max="20" width="22.81640625" customWidth="1"/>
    <col min="21" max="21" width="19.81640625" customWidth="1"/>
    <col min="22" max="22" width="25.1796875" customWidth="1"/>
    <col min="23" max="23" width="29.54296875" customWidth="1"/>
    <col min="24" max="24" width="15.453125" customWidth="1"/>
    <col min="25" max="25" width="25.81640625" customWidth="1"/>
    <col min="26" max="26" width="24.1796875" customWidth="1"/>
    <col min="27" max="27" width="18.1796875" customWidth="1"/>
    <col min="28" max="28" width="24" customWidth="1"/>
    <col min="29" max="29" width="21.81640625" customWidth="1"/>
    <col min="30" max="30" width="32" customWidth="1"/>
    <col min="31" max="31" width="6.81640625" customWidth="1"/>
    <col min="32" max="32" width="29.1796875" hidden="1" customWidth="1"/>
    <col min="33" max="33" width="17.54296875" hidden="1" customWidth="1"/>
    <col min="34" max="35" width="9.1796875" hidden="1" customWidth="1"/>
    <col min="36" max="36" width="9.54296875" hidden="1" customWidth="1"/>
    <col min="37" max="40" width="9.1796875" hidden="1" customWidth="1"/>
    <col min="41" max="48" width="0" hidden="1" customWidth="1"/>
  </cols>
  <sheetData>
    <row r="1" spans="1:39" ht="31.4" customHeight="1">
      <c r="A1" s="2"/>
      <c r="B1" s="3"/>
      <c r="C1" s="419"/>
      <c r="D1" s="419"/>
      <c r="E1" s="419"/>
      <c r="F1" s="419"/>
      <c r="G1" s="419"/>
      <c r="H1" s="419"/>
      <c r="I1" s="412" t="str">
        <f xml:space="preserve"> IF((COUNTIF((N2:N171),"Check")+COUNTIF(Q57:Q76,"Check"))=0,"DATA OK","INCOMPLETE DATA")</f>
        <v>INCOMPLETE DATA</v>
      </c>
      <c r="J1" s="419"/>
      <c r="K1" s="419"/>
      <c r="L1" s="419"/>
      <c r="M1" s="419"/>
      <c r="N1" s="3"/>
      <c r="O1" s="3"/>
      <c r="P1" s="3"/>
      <c r="Q1" s="3"/>
      <c r="R1" s="3"/>
      <c r="S1" s="3"/>
      <c r="T1" s="71"/>
      <c r="U1" s="3"/>
      <c r="V1" s="3"/>
      <c r="W1" s="3"/>
      <c r="X1" s="3"/>
    </row>
    <row r="2" spans="1:39" ht="31.4" customHeight="1">
      <c r="A2" s="2"/>
      <c r="B2" s="3"/>
      <c r="C2" s="412"/>
      <c r="D2" s="412"/>
      <c r="E2" s="412"/>
      <c r="F2" s="412"/>
      <c r="G2" s="412"/>
      <c r="H2" s="412"/>
      <c r="I2" s="417" t="str">
        <f>IF(COUNTIF(N143,"check")=0,"","Please complete Additional Questions at bottom of sheet")</f>
        <v>Please complete Additional Questions at bottom of sheet</v>
      </c>
      <c r="J2" s="412"/>
      <c r="K2" s="412"/>
      <c r="L2" s="412"/>
      <c r="M2" s="412"/>
      <c r="N2" s="3"/>
      <c r="O2" s="3"/>
      <c r="P2" s="3"/>
      <c r="Q2" s="3"/>
      <c r="R2" s="3"/>
      <c r="S2" s="3"/>
      <c r="T2" s="71"/>
      <c r="U2" s="3"/>
      <c r="V2" s="3"/>
      <c r="W2" s="3"/>
      <c r="X2" s="3"/>
    </row>
    <row r="3" spans="1:39" ht="17.149999999999999" customHeight="1">
      <c r="A3" s="2"/>
      <c r="B3" s="12"/>
      <c r="C3" s="12"/>
      <c r="D3" s="12"/>
      <c r="E3" s="12"/>
      <c r="F3" s="12"/>
      <c r="G3" s="12"/>
      <c r="H3" s="88"/>
      <c r="J3" s="12"/>
      <c r="K3" s="12"/>
      <c r="L3" s="12"/>
      <c r="M3" s="12"/>
      <c r="N3" s="12"/>
      <c r="O3" s="12"/>
      <c r="P3" s="12"/>
      <c r="Q3" s="12"/>
      <c r="R3" s="12"/>
      <c r="S3" s="12"/>
      <c r="T3" s="69"/>
      <c r="U3" s="12"/>
      <c r="V3" s="12"/>
      <c r="W3" s="12"/>
      <c r="X3" s="12"/>
    </row>
    <row r="4" spans="1:39">
      <c r="A4" s="1"/>
      <c r="B4" s="12"/>
      <c r="C4" s="231" t="s">
        <v>248</v>
      </c>
      <c r="D4" s="272"/>
      <c r="E4" s="272"/>
      <c r="F4" s="272"/>
      <c r="G4" s="272"/>
      <c r="H4" s="272"/>
      <c r="I4" s="272"/>
      <c r="J4" s="272"/>
      <c r="K4" s="272"/>
      <c r="L4" s="272"/>
      <c r="M4" s="272"/>
      <c r="N4" s="272"/>
      <c r="O4" s="12"/>
      <c r="P4" s="12"/>
      <c r="Q4" s="12"/>
      <c r="R4" s="12"/>
      <c r="S4" s="12"/>
      <c r="T4" s="69"/>
      <c r="U4" s="12"/>
      <c r="V4" s="12"/>
      <c r="W4" s="12"/>
      <c r="X4" s="12"/>
    </row>
    <row r="5" spans="1:39" ht="15" thickBot="1">
      <c r="A5" s="191"/>
      <c r="B5" s="12"/>
      <c r="C5" s="274"/>
      <c r="D5" s="275"/>
      <c r="E5" s="326"/>
      <c r="F5" s="326"/>
      <c r="G5" s="326"/>
      <c r="H5" s="355"/>
      <c r="I5" s="326"/>
      <c r="J5" s="326"/>
      <c r="K5" s="326"/>
      <c r="L5" s="326"/>
      <c r="M5" s="326"/>
      <c r="N5" s="327"/>
      <c r="O5" s="12"/>
      <c r="P5" s="12"/>
      <c r="Q5" s="12"/>
      <c r="R5" s="12"/>
      <c r="S5" s="12"/>
      <c r="T5" s="69"/>
      <c r="U5" s="12"/>
      <c r="V5" s="12"/>
      <c r="W5" s="12"/>
      <c r="X5" s="12"/>
    </row>
    <row r="6" spans="1:39" ht="26.25" customHeight="1" thickBot="1">
      <c r="A6" s="191"/>
      <c r="B6" s="12"/>
      <c r="C6" s="277"/>
      <c r="D6" s="486" t="s">
        <v>5</v>
      </c>
      <c r="E6" s="486"/>
      <c r="F6" s="67"/>
      <c r="G6" s="159"/>
      <c r="H6" s="278"/>
      <c r="I6" s="159"/>
      <c r="J6" s="159"/>
      <c r="K6" s="159"/>
      <c r="L6" s="159"/>
      <c r="M6" s="159"/>
      <c r="N6" s="279"/>
      <c r="O6" s="122"/>
      <c r="P6" s="12"/>
      <c r="Q6" s="12"/>
      <c r="R6" s="12"/>
      <c r="S6" s="12"/>
      <c r="T6" s="69"/>
      <c r="U6" s="12"/>
      <c r="V6" s="12"/>
      <c r="W6" s="12"/>
      <c r="X6" s="12"/>
    </row>
    <row r="7" spans="1:39" ht="30" customHeight="1" thickBot="1">
      <c r="A7" s="191"/>
      <c r="B7" s="12"/>
      <c r="C7" s="277"/>
      <c r="D7" s="487" t="s">
        <v>6</v>
      </c>
      <c r="E7" s="487"/>
      <c r="F7" s="68" t="str">
        <f>IF(F6="","",IF(ABS(F6-RatingPdStart)&gt;60,"Billing Period is offset by too much",DATE(YEAR(F6)+1,MONTH(F6),DAY(F6)-1)))</f>
        <v/>
      </c>
      <c r="G7" s="159"/>
      <c r="H7" s="278"/>
      <c r="I7" s="159"/>
      <c r="J7" s="159"/>
      <c r="K7" s="159"/>
      <c r="L7" s="159"/>
      <c r="M7" s="159"/>
      <c r="N7" s="427" t="str">
        <f>IF(F7="Rating Period outside of Billing Period", "Check", "")</f>
        <v/>
      </c>
      <c r="O7" s="122"/>
      <c r="P7" s="12"/>
      <c r="Q7" s="12"/>
      <c r="R7" s="12"/>
      <c r="S7" s="12"/>
      <c r="T7" s="69"/>
      <c r="U7" s="12"/>
      <c r="V7" s="12"/>
      <c r="W7" s="12"/>
      <c r="X7" s="12"/>
    </row>
    <row r="8" spans="1:39">
      <c r="A8" s="191"/>
      <c r="B8" s="12"/>
      <c r="C8" s="277"/>
      <c r="D8" s="159"/>
      <c r="E8" s="159"/>
      <c r="F8" s="159"/>
      <c r="G8" s="159"/>
      <c r="H8" s="278"/>
      <c r="I8" s="159"/>
      <c r="J8" s="159"/>
      <c r="K8" s="159"/>
      <c r="L8" s="159"/>
      <c r="M8" s="159"/>
      <c r="N8" s="279"/>
      <c r="O8" s="12"/>
      <c r="P8" s="12"/>
      <c r="Q8" s="12"/>
      <c r="R8" s="12"/>
      <c r="S8" s="12"/>
      <c r="T8" s="12"/>
      <c r="U8" s="12"/>
      <c r="V8" s="12"/>
      <c r="W8" s="12"/>
      <c r="X8" s="12"/>
    </row>
    <row r="9" spans="1:39">
      <c r="A9" s="191"/>
      <c r="B9" s="12"/>
      <c r="C9" s="277"/>
      <c r="D9" s="356"/>
      <c r="E9" s="159"/>
      <c r="F9" s="159"/>
      <c r="G9" s="159"/>
      <c r="H9" s="278"/>
      <c r="I9" s="159"/>
      <c r="J9" s="159"/>
      <c r="K9" s="159"/>
      <c r="L9" s="159"/>
      <c r="M9" s="159"/>
      <c r="N9" s="279"/>
      <c r="O9" s="12"/>
      <c r="P9" s="12"/>
      <c r="Q9" s="12"/>
      <c r="R9" s="12"/>
      <c r="S9" s="12"/>
      <c r="T9" s="12"/>
      <c r="U9" s="12"/>
      <c r="V9" s="12"/>
      <c r="W9" s="12"/>
      <c r="X9" s="12"/>
    </row>
    <row r="10" spans="1:39" ht="15" thickBot="1">
      <c r="A10" s="191"/>
      <c r="B10" s="12"/>
      <c r="C10" s="277"/>
      <c r="D10" s="159"/>
      <c r="E10" s="159"/>
      <c r="F10" s="159"/>
      <c r="G10" s="159"/>
      <c r="H10" s="278"/>
      <c r="I10" s="159"/>
      <c r="J10" s="159"/>
      <c r="K10" s="159"/>
      <c r="L10" s="159"/>
      <c r="M10" s="159"/>
      <c r="N10" s="279"/>
      <c r="O10" s="12"/>
      <c r="P10" s="12"/>
      <c r="Q10" s="12"/>
      <c r="R10" s="12"/>
      <c r="S10" s="12"/>
      <c r="T10" s="12"/>
      <c r="U10" s="12"/>
      <c r="V10" s="12"/>
      <c r="W10" s="12"/>
      <c r="X10" s="12"/>
    </row>
    <row r="11" spans="1:39" ht="29.25" customHeight="1" thickBot="1">
      <c r="A11" s="191"/>
      <c r="B11" s="158"/>
      <c r="C11" s="280"/>
      <c r="D11" s="486" t="s">
        <v>1</v>
      </c>
      <c r="E11" s="486"/>
      <c r="F11" s="10"/>
      <c r="G11" s="206"/>
      <c r="H11" s="155" t="s">
        <v>155</v>
      </c>
      <c r="I11" s="206"/>
      <c r="J11" s="206"/>
      <c r="K11" s="206"/>
      <c r="L11" s="206"/>
      <c r="M11" s="206"/>
      <c r="N11" s="427" t="str">
        <f>IF(F11="","Check","")</f>
        <v>Check</v>
      </c>
      <c r="O11" s="158"/>
      <c r="P11" s="158"/>
      <c r="Q11" s="158"/>
      <c r="R11" s="158"/>
      <c r="S11" s="158"/>
      <c r="T11" s="158"/>
      <c r="U11" s="158"/>
      <c r="V11" s="158"/>
      <c r="W11" s="158"/>
      <c r="X11" s="158"/>
    </row>
    <row r="12" spans="1:39" ht="29.25" customHeight="1" thickBot="1">
      <c r="A12" s="191"/>
      <c r="B12" s="158"/>
      <c r="C12" s="280"/>
      <c r="D12" s="486" t="s">
        <v>2</v>
      </c>
      <c r="E12" s="486"/>
      <c r="F12" s="10"/>
      <c r="G12" s="206"/>
      <c r="H12" s="89"/>
      <c r="I12" s="206"/>
      <c r="J12" s="206"/>
      <c r="K12" s="206"/>
      <c r="L12" s="206"/>
      <c r="M12" s="206"/>
      <c r="N12" s="427" t="str">
        <f t="shared" ref="N12:N13" si="0">IF(F12="","Check","")</f>
        <v>Check</v>
      </c>
      <c r="O12" s="158"/>
      <c r="P12" s="158"/>
      <c r="Q12" s="158"/>
      <c r="R12" s="158"/>
      <c r="S12" s="158"/>
      <c r="T12" s="158"/>
      <c r="U12" s="158"/>
      <c r="V12" s="158"/>
      <c r="W12" s="158"/>
      <c r="X12" s="158"/>
    </row>
    <row r="13" spans="1:39" ht="30.75" customHeight="1" thickBot="1">
      <c r="A13" s="191"/>
      <c r="B13" s="158"/>
      <c r="C13" s="280"/>
      <c r="D13" s="486" t="s">
        <v>4</v>
      </c>
      <c r="E13" s="486"/>
      <c r="F13" s="10"/>
      <c r="G13" s="206"/>
      <c r="H13" s="89"/>
      <c r="I13" s="206"/>
      <c r="J13" s="206"/>
      <c r="K13" s="206"/>
      <c r="L13" s="84">
        <f>IF(F7="Rating Period outside of billing period",1,0)</f>
        <v>0</v>
      </c>
      <c r="M13" s="206"/>
      <c r="N13" s="427" t="str">
        <f t="shared" si="0"/>
        <v>Check</v>
      </c>
      <c r="O13" s="158"/>
      <c r="P13" s="158"/>
      <c r="Q13" s="158"/>
      <c r="R13" s="158"/>
      <c r="S13" s="158"/>
      <c r="T13" s="158"/>
      <c r="U13" s="158"/>
      <c r="V13" s="158"/>
      <c r="W13" s="158"/>
      <c r="X13" s="158"/>
    </row>
    <row r="14" spans="1:39">
      <c r="A14" s="191"/>
      <c r="B14" s="158"/>
      <c r="C14" s="280"/>
      <c r="D14" s="206"/>
      <c r="E14" s="206"/>
      <c r="F14" s="206"/>
      <c r="G14" s="206"/>
      <c r="H14" s="89"/>
      <c r="I14" s="206"/>
      <c r="J14" s="206"/>
      <c r="K14" s="206"/>
      <c r="L14" s="206"/>
      <c r="M14" s="206"/>
      <c r="N14" s="427"/>
      <c r="O14" s="158"/>
      <c r="P14" s="158"/>
      <c r="Q14" s="158"/>
      <c r="R14" s="158"/>
      <c r="S14" s="158"/>
      <c r="T14" s="158"/>
      <c r="U14" s="158"/>
      <c r="V14" s="158"/>
      <c r="W14" s="158"/>
      <c r="X14" s="158"/>
      <c r="AG14" t="str">
        <f>IF(F11&lt;&gt;"","","Check")</f>
        <v>Check</v>
      </c>
    </row>
    <row r="15" spans="1:39">
      <c r="A15" s="191"/>
      <c r="B15" s="158"/>
      <c r="C15" s="280"/>
      <c r="D15" s="206"/>
      <c r="E15" s="206"/>
      <c r="F15" s="85" t="str">
        <f>IF(COUNTIF(F17:F35,"Yes - estimated using interpolation")&gt;0,"Yes",IF(COUNTIF(J57:J76,"Interpolation")&gt;0,"Yes",IF(COUNTIF(J57:J76,"Adjacent meter readings and interpolation")&gt;0,"Yes","No")))</f>
        <v>No</v>
      </c>
      <c r="G15" s="206"/>
      <c r="H15" s="89"/>
      <c r="I15" s="206"/>
      <c r="J15" s="206"/>
      <c r="K15" s="206"/>
      <c r="L15" s="206"/>
      <c r="M15" s="206"/>
      <c r="N15" s="281"/>
      <c r="O15" s="158"/>
      <c r="P15" s="158"/>
      <c r="Q15" s="158"/>
      <c r="R15" s="158"/>
      <c r="S15" s="158"/>
      <c r="T15" s="158"/>
      <c r="U15" s="158"/>
      <c r="V15" s="158"/>
      <c r="W15" s="158"/>
      <c r="X15" s="158"/>
      <c r="AG15" t="str">
        <f>IF(F12&lt;&gt;"","","Check")</f>
        <v>Check</v>
      </c>
    </row>
    <row r="16" spans="1:39" ht="113.25" customHeight="1">
      <c r="A16" s="191"/>
      <c r="B16" s="3"/>
      <c r="C16" s="280"/>
      <c r="D16" s="307" t="s">
        <v>58</v>
      </c>
      <c r="E16" s="307" t="s">
        <v>59</v>
      </c>
      <c r="F16" s="494" t="s">
        <v>69</v>
      </c>
      <c r="G16" s="494"/>
      <c r="H16" s="308" t="s">
        <v>84</v>
      </c>
      <c r="I16" s="307" t="s">
        <v>46</v>
      </c>
      <c r="J16" s="307" t="s">
        <v>10</v>
      </c>
      <c r="K16" s="307" t="s">
        <v>85</v>
      </c>
      <c r="L16" s="307" t="s">
        <v>86</v>
      </c>
      <c r="M16" s="206"/>
      <c r="N16" s="281"/>
      <c r="O16" s="309" t="s">
        <v>256</v>
      </c>
      <c r="P16" s="3"/>
      <c r="Q16" s="3"/>
      <c r="R16" s="3"/>
      <c r="S16" s="3"/>
      <c r="T16" s="3"/>
      <c r="U16" s="3"/>
      <c r="V16" s="3"/>
      <c r="W16" s="3"/>
      <c r="X16" s="3"/>
      <c r="AM16" t="str">
        <f>IF(F13&lt;&gt;"","","Check")</f>
        <v>Check</v>
      </c>
    </row>
    <row r="17" spans="1:36" ht="16.5" customHeight="1">
      <c r="A17" s="191"/>
      <c r="B17" s="3"/>
      <c r="C17" s="280"/>
      <c r="D17" s="22"/>
      <c r="E17" s="22"/>
      <c r="F17" s="517" t="s">
        <v>57</v>
      </c>
      <c r="G17" s="517"/>
      <c r="H17" s="103"/>
      <c r="I17" s="23" t="str">
        <f t="shared" ref="I17:I34" si="1">IF($F$6="","",IF(D17="","",IF(E17-D17+1&lt;0,"Billing Dates are mixed up",E17-D17+1)))</f>
        <v/>
      </c>
      <c r="J17" s="23" t="str">
        <f t="shared" ref="J17:J34" si="2">IF(OR(D17="",E17=""),"",IF(OR(D17&gt;$F$7,E17&lt;$F$6),0,IF(AND(D17=MEDIAN(D17,$F$6,$F$7),E17=MEDIAN(E17,$F$6,$F$7)),E17-D17+1,IF(AND(D17&lt;$F$6,E17&gt;$F$7),$F$7-$F$6+1,IF(D17&lt;$F$6,E17-$F$6+1,IF(E17&gt;$F$7,$F$7-D17+1))))))</f>
        <v/>
      </c>
      <c r="K17" s="114"/>
      <c r="L17" s="95">
        <f t="shared" ref="L17:L34" si="3">IF(OR(D17="",E17="",H17="",H17=0,I17=0),0,H17/I17*J17)</f>
        <v>0</v>
      </c>
      <c r="M17" s="206"/>
      <c r="N17" s="427"/>
      <c r="O17" s="409">
        <f>IFERROR(L17/J17,0)</f>
        <v>0</v>
      </c>
      <c r="P17" s="3"/>
      <c r="Q17" s="3"/>
      <c r="R17" s="3"/>
      <c r="S17" s="3"/>
      <c r="T17" s="3"/>
      <c r="U17" s="3"/>
      <c r="V17" s="3"/>
      <c r="W17" s="3"/>
      <c r="X17" s="3"/>
    </row>
    <row r="18" spans="1:36" ht="16.5" customHeight="1">
      <c r="A18" s="191"/>
      <c r="B18" s="3"/>
      <c r="C18" s="280"/>
      <c r="D18" s="22"/>
      <c r="E18" s="22"/>
      <c r="F18" s="517" t="s">
        <v>57</v>
      </c>
      <c r="G18" s="517"/>
      <c r="H18" s="103"/>
      <c r="I18" s="23" t="str">
        <f t="shared" si="1"/>
        <v/>
      </c>
      <c r="J18" s="23" t="str">
        <f t="shared" si="2"/>
        <v/>
      </c>
      <c r="K18" s="114"/>
      <c r="L18" s="95">
        <f t="shared" si="3"/>
        <v>0</v>
      </c>
      <c r="M18" s="206"/>
      <c r="N18" s="427" t="str">
        <f>IF(OR((D18=""),(D18=E17+1)),"","Check")</f>
        <v/>
      </c>
      <c r="O18" s="409">
        <f t="shared" ref="O18:O34" si="4">IFERROR(L18/J18,0)</f>
        <v>0</v>
      </c>
      <c r="P18" s="3"/>
      <c r="Q18" s="3"/>
      <c r="R18" s="3"/>
      <c r="S18" s="3"/>
      <c r="T18" s="3"/>
      <c r="U18" s="3"/>
      <c r="V18" s="3"/>
      <c r="W18" s="3"/>
      <c r="X18" s="3"/>
    </row>
    <row r="19" spans="1:36" ht="16.5" customHeight="1">
      <c r="A19" s="191"/>
      <c r="B19" s="3"/>
      <c r="C19" s="280"/>
      <c r="D19" s="22"/>
      <c r="E19" s="22"/>
      <c r="F19" s="517" t="s">
        <v>57</v>
      </c>
      <c r="G19" s="517"/>
      <c r="H19" s="103"/>
      <c r="I19" s="23" t="str">
        <f t="shared" si="1"/>
        <v/>
      </c>
      <c r="J19" s="23" t="str">
        <f t="shared" si="2"/>
        <v/>
      </c>
      <c r="K19" s="114"/>
      <c r="L19" s="95">
        <f t="shared" si="3"/>
        <v>0</v>
      </c>
      <c r="M19" s="206"/>
      <c r="N19" s="427" t="str">
        <f t="shared" ref="N19:N34" si="5">IF(OR((D19=""),(D19=E18+1)),"","Check")</f>
        <v/>
      </c>
      <c r="O19" s="409">
        <f t="shared" si="4"/>
        <v>0</v>
      </c>
      <c r="P19" s="3"/>
      <c r="Q19" s="3"/>
      <c r="R19" s="3"/>
      <c r="S19" s="3"/>
      <c r="T19" s="3"/>
      <c r="U19" s="3"/>
      <c r="V19" s="3"/>
      <c r="W19" s="3"/>
      <c r="X19" s="3"/>
      <c r="AJ19" t="s">
        <v>83</v>
      </c>
    </row>
    <row r="20" spans="1:36" ht="16.5" customHeight="1">
      <c r="A20" s="191"/>
      <c r="B20" s="3"/>
      <c r="C20" s="280"/>
      <c r="D20" s="22"/>
      <c r="E20" s="22"/>
      <c r="F20" s="517" t="s">
        <v>57</v>
      </c>
      <c r="G20" s="517"/>
      <c r="H20" s="103"/>
      <c r="I20" s="23" t="str">
        <f t="shared" si="1"/>
        <v/>
      </c>
      <c r="J20" s="23" t="str">
        <f t="shared" si="2"/>
        <v/>
      </c>
      <c r="K20" s="114"/>
      <c r="L20" s="95">
        <f t="shared" si="3"/>
        <v>0</v>
      </c>
      <c r="M20" s="206"/>
      <c r="N20" s="427" t="str">
        <f t="shared" si="5"/>
        <v/>
      </c>
      <c r="O20" s="409">
        <f t="shared" si="4"/>
        <v>0</v>
      </c>
      <c r="P20" s="3"/>
      <c r="Q20" s="3"/>
      <c r="R20" s="3"/>
      <c r="S20" s="3"/>
      <c r="T20" s="3"/>
      <c r="U20" s="3"/>
      <c r="V20" s="3"/>
      <c r="W20" s="3"/>
      <c r="X20" s="3"/>
      <c r="AJ20" t="str">
        <f t="shared" ref="AJ20:AJ38" si="6">IFERROR(L17/J17,"")</f>
        <v/>
      </c>
    </row>
    <row r="21" spans="1:36" ht="16.5" customHeight="1">
      <c r="A21" s="191"/>
      <c r="B21" s="3"/>
      <c r="C21" s="280"/>
      <c r="D21" s="22"/>
      <c r="E21" s="22"/>
      <c r="F21" s="517" t="s">
        <v>57</v>
      </c>
      <c r="G21" s="517"/>
      <c r="H21" s="90"/>
      <c r="I21" s="23" t="str">
        <f t="shared" si="1"/>
        <v/>
      </c>
      <c r="J21" s="23" t="str">
        <f t="shared" si="2"/>
        <v/>
      </c>
      <c r="K21" s="114"/>
      <c r="L21" s="95">
        <f t="shared" si="3"/>
        <v>0</v>
      </c>
      <c r="M21" s="206"/>
      <c r="N21" s="427" t="str">
        <f t="shared" si="5"/>
        <v/>
      </c>
      <c r="O21" s="409">
        <f t="shared" si="4"/>
        <v>0</v>
      </c>
      <c r="P21" s="3"/>
      <c r="Q21" s="3"/>
      <c r="R21" s="3"/>
      <c r="S21" s="3"/>
      <c r="T21" s="3"/>
      <c r="U21" s="3"/>
      <c r="V21" s="3"/>
      <c r="W21" s="3"/>
      <c r="X21" s="3"/>
      <c r="AJ21" t="str">
        <f t="shared" si="6"/>
        <v/>
      </c>
    </row>
    <row r="22" spans="1:36" ht="16.5" customHeight="1">
      <c r="A22" s="191"/>
      <c r="B22" s="3"/>
      <c r="C22" s="280"/>
      <c r="D22" s="22"/>
      <c r="E22" s="22"/>
      <c r="F22" s="517" t="s">
        <v>57</v>
      </c>
      <c r="G22" s="517"/>
      <c r="H22" s="90"/>
      <c r="I22" s="23" t="str">
        <f t="shared" si="1"/>
        <v/>
      </c>
      <c r="J22" s="23" t="str">
        <f t="shared" si="2"/>
        <v/>
      </c>
      <c r="K22" s="114"/>
      <c r="L22" s="95">
        <f t="shared" si="3"/>
        <v>0</v>
      </c>
      <c r="M22" s="206"/>
      <c r="N22" s="427" t="str">
        <f t="shared" si="5"/>
        <v/>
      </c>
      <c r="O22" s="409">
        <f t="shared" si="4"/>
        <v>0</v>
      </c>
      <c r="P22" s="3"/>
      <c r="Q22" s="3"/>
      <c r="R22" s="3"/>
      <c r="S22" s="3"/>
      <c r="T22" s="3"/>
      <c r="U22" s="3"/>
      <c r="V22" s="3"/>
      <c r="W22" s="3"/>
      <c r="X22" s="3"/>
      <c r="AJ22" t="str">
        <f t="shared" si="6"/>
        <v/>
      </c>
    </row>
    <row r="23" spans="1:36" ht="16.5" customHeight="1">
      <c r="A23" s="191"/>
      <c r="B23" s="3"/>
      <c r="C23" s="280"/>
      <c r="D23" s="22"/>
      <c r="E23" s="22"/>
      <c r="F23" s="517" t="s">
        <v>57</v>
      </c>
      <c r="G23" s="517"/>
      <c r="H23" s="90"/>
      <c r="I23" s="23" t="str">
        <f t="shared" si="1"/>
        <v/>
      </c>
      <c r="J23" s="23" t="str">
        <f t="shared" si="2"/>
        <v/>
      </c>
      <c r="K23" s="114"/>
      <c r="L23" s="95">
        <f t="shared" si="3"/>
        <v>0</v>
      </c>
      <c r="M23" s="206"/>
      <c r="N23" s="427" t="str">
        <f t="shared" si="5"/>
        <v/>
      </c>
      <c r="O23" s="409">
        <f t="shared" si="4"/>
        <v>0</v>
      </c>
      <c r="P23" s="3"/>
      <c r="Q23" s="3"/>
      <c r="R23" s="3"/>
      <c r="S23" s="3"/>
      <c r="T23" s="3"/>
      <c r="U23" s="3"/>
      <c r="V23" s="3"/>
      <c r="W23" s="3"/>
      <c r="X23" s="3"/>
      <c r="AJ23" t="str">
        <f t="shared" si="6"/>
        <v/>
      </c>
    </row>
    <row r="24" spans="1:36" ht="16.5" customHeight="1">
      <c r="A24" s="2"/>
      <c r="B24" s="3"/>
      <c r="C24" s="280"/>
      <c r="D24" s="22"/>
      <c r="E24" s="22"/>
      <c r="F24" s="517" t="s">
        <v>57</v>
      </c>
      <c r="G24" s="517"/>
      <c r="H24" s="90"/>
      <c r="I24" s="23" t="str">
        <f t="shared" si="1"/>
        <v/>
      </c>
      <c r="J24" s="23" t="str">
        <f t="shared" si="2"/>
        <v/>
      </c>
      <c r="K24" s="114"/>
      <c r="L24" s="95">
        <f t="shared" si="3"/>
        <v>0</v>
      </c>
      <c r="M24" s="206"/>
      <c r="N24" s="427" t="str">
        <f t="shared" si="5"/>
        <v/>
      </c>
      <c r="O24" s="409">
        <f t="shared" si="4"/>
        <v>0</v>
      </c>
      <c r="P24" s="3"/>
      <c r="Q24" s="3"/>
      <c r="R24" s="3"/>
      <c r="S24" s="3"/>
      <c r="T24" s="3"/>
      <c r="U24" s="3"/>
      <c r="V24" s="3"/>
      <c r="W24" s="3"/>
      <c r="X24" s="3"/>
      <c r="AJ24" t="str">
        <f t="shared" si="6"/>
        <v/>
      </c>
    </row>
    <row r="25" spans="1:36" ht="16.5" customHeight="1">
      <c r="A25" s="2"/>
      <c r="B25" s="3"/>
      <c r="C25" s="280"/>
      <c r="D25" s="22"/>
      <c r="E25" s="22"/>
      <c r="F25" s="517" t="s">
        <v>57</v>
      </c>
      <c r="G25" s="517"/>
      <c r="H25" s="90"/>
      <c r="I25" s="23" t="str">
        <f t="shared" si="1"/>
        <v/>
      </c>
      <c r="J25" s="23" t="str">
        <f t="shared" si="2"/>
        <v/>
      </c>
      <c r="K25" s="114"/>
      <c r="L25" s="95">
        <f t="shared" si="3"/>
        <v>0</v>
      </c>
      <c r="M25" s="206"/>
      <c r="N25" s="427" t="str">
        <f t="shared" si="5"/>
        <v/>
      </c>
      <c r="O25" s="409">
        <f t="shared" si="4"/>
        <v>0</v>
      </c>
      <c r="P25" s="3"/>
      <c r="Q25" s="3"/>
      <c r="R25" s="3"/>
      <c r="S25" s="3"/>
      <c r="T25" s="3"/>
      <c r="U25" s="3"/>
      <c r="V25" s="3"/>
      <c r="W25" s="3"/>
      <c r="X25" s="3"/>
      <c r="AJ25" t="str">
        <f t="shared" si="6"/>
        <v/>
      </c>
    </row>
    <row r="26" spans="1:36" ht="16.5" customHeight="1">
      <c r="A26" s="2"/>
      <c r="B26" s="3"/>
      <c r="C26" s="280"/>
      <c r="D26" s="22"/>
      <c r="E26" s="22"/>
      <c r="F26" s="517" t="s">
        <v>57</v>
      </c>
      <c r="G26" s="517"/>
      <c r="H26" s="90"/>
      <c r="I26" s="23" t="str">
        <f t="shared" si="1"/>
        <v/>
      </c>
      <c r="J26" s="23" t="str">
        <f t="shared" si="2"/>
        <v/>
      </c>
      <c r="K26" s="114"/>
      <c r="L26" s="95">
        <f t="shared" si="3"/>
        <v>0</v>
      </c>
      <c r="M26" s="206"/>
      <c r="N26" s="427" t="str">
        <f t="shared" si="5"/>
        <v/>
      </c>
      <c r="O26" s="409">
        <f t="shared" si="4"/>
        <v>0</v>
      </c>
      <c r="P26" s="3"/>
      <c r="Q26" s="3"/>
      <c r="R26" s="3"/>
      <c r="S26" s="3"/>
      <c r="T26" s="3"/>
      <c r="U26" s="3"/>
      <c r="V26" s="3"/>
      <c r="W26" s="3"/>
      <c r="X26" s="3"/>
      <c r="AJ26" t="str">
        <f t="shared" si="6"/>
        <v/>
      </c>
    </row>
    <row r="27" spans="1:36" ht="16.5" customHeight="1">
      <c r="A27" s="2"/>
      <c r="B27" s="3"/>
      <c r="C27" s="280"/>
      <c r="D27" s="22"/>
      <c r="E27" s="22"/>
      <c r="F27" s="517" t="s">
        <v>57</v>
      </c>
      <c r="G27" s="517"/>
      <c r="H27" s="90"/>
      <c r="I27" s="23" t="str">
        <f t="shared" si="1"/>
        <v/>
      </c>
      <c r="J27" s="23" t="str">
        <f t="shared" si="2"/>
        <v/>
      </c>
      <c r="K27" s="114"/>
      <c r="L27" s="95">
        <f t="shared" si="3"/>
        <v>0</v>
      </c>
      <c r="M27" s="206"/>
      <c r="N27" s="427" t="str">
        <f t="shared" si="5"/>
        <v/>
      </c>
      <c r="O27" s="409">
        <f t="shared" si="4"/>
        <v>0</v>
      </c>
      <c r="P27" s="3"/>
      <c r="Q27" s="3"/>
      <c r="R27" s="3"/>
      <c r="S27" s="3"/>
      <c r="T27" s="3"/>
      <c r="U27" s="3"/>
      <c r="V27" s="3"/>
      <c r="W27" s="3"/>
      <c r="X27" s="3"/>
      <c r="AJ27" t="str">
        <f t="shared" si="6"/>
        <v/>
      </c>
    </row>
    <row r="28" spans="1:36" ht="16.5" customHeight="1">
      <c r="A28" s="2"/>
      <c r="B28" s="3"/>
      <c r="C28" s="280"/>
      <c r="D28" s="22"/>
      <c r="E28" s="22"/>
      <c r="F28" s="517" t="s">
        <v>57</v>
      </c>
      <c r="G28" s="517"/>
      <c r="H28" s="90"/>
      <c r="I28" s="23" t="str">
        <f t="shared" si="1"/>
        <v/>
      </c>
      <c r="J28" s="23" t="str">
        <f t="shared" si="2"/>
        <v/>
      </c>
      <c r="K28" s="114"/>
      <c r="L28" s="95">
        <f t="shared" si="3"/>
        <v>0</v>
      </c>
      <c r="M28" s="206"/>
      <c r="N28" s="427" t="str">
        <f t="shared" si="5"/>
        <v/>
      </c>
      <c r="O28" s="409">
        <f t="shared" si="4"/>
        <v>0</v>
      </c>
      <c r="P28" s="3"/>
      <c r="Q28" s="3"/>
      <c r="R28" s="3"/>
      <c r="S28" s="3"/>
      <c r="T28" s="3"/>
      <c r="U28" s="3"/>
      <c r="V28" s="3"/>
      <c r="W28" s="3"/>
      <c r="X28" s="3"/>
      <c r="AJ28" t="str">
        <f t="shared" si="6"/>
        <v/>
      </c>
    </row>
    <row r="29" spans="1:36" ht="16.5" customHeight="1">
      <c r="A29" s="2"/>
      <c r="B29" s="3"/>
      <c r="C29" s="280"/>
      <c r="D29" s="22"/>
      <c r="E29" s="22"/>
      <c r="F29" s="517" t="s">
        <v>57</v>
      </c>
      <c r="G29" s="517"/>
      <c r="H29" s="90"/>
      <c r="I29" s="23" t="str">
        <f t="shared" si="1"/>
        <v/>
      </c>
      <c r="J29" s="23" t="str">
        <f t="shared" si="2"/>
        <v/>
      </c>
      <c r="K29" s="114"/>
      <c r="L29" s="95">
        <f t="shared" si="3"/>
        <v>0</v>
      </c>
      <c r="M29" s="206"/>
      <c r="N29" s="427" t="str">
        <f t="shared" si="5"/>
        <v/>
      </c>
      <c r="O29" s="409">
        <f t="shared" si="4"/>
        <v>0</v>
      </c>
      <c r="P29" s="3"/>
      <c r="Q29" s="3"/>
      <c r="R29" s="3"/>
      <c r="S29" s="3"/>
      <c r="T29" s="3"/>
      <c r="U29" s="3"/>
      <c r="V29" s="3"/>
      <c r="W29" s="3"/>
      <c r="X29" s="3"/>
      <c r="AJ29" t="str">
        <f t="shared" si="6"/>
        <v/>
      </c>
    </row>
    <row r="30" spans="1:36" ht="16.5" customHeight="1">
      <c r="A30" s="2"/>
      <c r="B30" s="3"/>
      <c r="C30" s="280"/>
      <c r="D30" s="22"/>
      <c r="E30" s="22"/>
      <c r="F30" s="517" t="s">
        <v>57</v>
      </c>
      <c r="G30" s="517"/>
      <c r="H30" s="90"/>
      <c r="I30" s="23" t="str">
        <f t="shared" si="1"/>
        <v/>
      </c>
      <c r="J30" s="23" t="str">
        <f t="shared" si="2"/>
        <v/>
      </c>
      <c r="K30" s="114"/>
      <c r="L30" s="95">
        <f t="shared" si="3"/>
        <v>0</v>
      </c>
      <c r="M30" s="206"/>
      <c r="N30" s="427" t="str">
        <f t="shared" si="5"/>
        <v/>
      </c>
      <c r="O30" s="409">
        <f t="shared" si="4"/>
        <v>0</v>
      </c>
      <c r="P30" s="3"/>
      <c r="Q30" s="3"/>
      <c r="R30" s="3"/>
      <c r="S30" s="3"/>
      <c r="T30" s="3"/>
      <c r="U30" s="3"/>
      <c r="V30" s="3"/>
      <c r="W30" s="3"/>
      <c r="X30" s="3"/>
      <c r="AJ30" t="str">
        <f t="shared" si="6"/>
        <v/>
      </c>
    </row>
    <row r="31" spans="1:36" ht="16.5" customHeight="1">
      <c r="A31" s="2"/>
      <c r="B31" s="3"/>
      <c r="C31" s="280"/>
      <c r="D31" s="22"/>
      <c r="E31" s="22"/>
      <c r="F31" s="517" t="s">
        <v>57</v>
      </c>
      <c r="G31" s="517"/>
      <c r="H31" s="90"/>
      <c r="I31" s="23" t="str">
        <f t="shared" si="1"/>
        <v/>
      </c>
      <c r="J31" s="23" t="str">
        <f t="shared" si="2"/>
        <v/>
      </c>
      <c r="K31" s="114"/>
      <c r="L31" s="95">
        <f t="shared" si="3"/>
        <v>0</v>
      </c>
      <c r="M31" s="206"/>
      <c r="N31" s="427" t="str">
        <f t="shared" si="5"/>
        <v/>
      </c>
      <c r="O31" s="409">
        <f t="shared" si="4"/>
        <v>0</v>
      </c>
      <c r="P31" s="3"/>
      <c r="Q31" s="3"/>
      <c r="R31" s="3"/>
      <c r="S31" s="3"/>
      <c r="T31" s="3"/>
      <c r="U31" s="3"/>
      <c r="V31" s="3"/>
      <c r="W31" s="3"/>
      <c r="X31" s="3"/>
      <c r="AJ31" t="str">
        <f t="shared" si="6"/>
        <v/>
      </c>
    </row>
    <row r="32" spans="1:36" ht="16.5" customHeight="1">
      <c r="A32" s="2"/>
      <c r="B32" s="3"/>
      <c r="C32" s="280"/>
      <c r="D32" s="22"/>
      <c r="E32" s="22"/>
      <c r="F32" s="517" t="s">
        <v>57</v>
      </c>
      <c r="G32" s="517"/>
      <c r="H32" s="90"/>
      <c r="I32" s="23" t="str">
        <f t="shared" si="1"/>
        <v/>
      </c>
      <c r="J32" s="23" t="str">
        <f t="shared" si="2"/>
        <v/>
      </c>
      <c r="K32" s="114"/>
      <c r="L32" s="95">
        <f t="shared" si="3"/>
        <v>0</v>
      </c>
      <c r="M32" s="206"/>
      <c r="N32" s="427" t="str">
        <f t="shared" si="5"/>
        <v/>
      </c>
      <c r="O32" s="409">
        <f t="shared" si="4"/>
        <v>0</v>
      </c>
      <c r="P32" s="3"/>
      <c r="Q32" s="3"/>
      <c r="R32" s="3"/>
      <c r="S32" s="3"/>
      <c r="T32" s="3"/>
      <c r="U32" s="3"/>
      <c r="V32" s="3"/>
      <c r="W32" s="3"/>
      <c r="X32" s="3"/>
      <c r="AJ32" t="str">
        <f t="shared" si="6"/>
        <v/>
      </c>
    </row>
    <row r="33" spans="1:46" ht="16.5" customHeight="1">
      <c r="A33" s="2"/>
      <c r="B33" s="3"/>
      <c r="C33" s="280"/>
      <c r="D33" s="22"/>
      <c r="E33" s="22"/>
      <c r="F33" s="517" t="s">
        <v>57</v>
      </c>
      <c r="G33" s="517"/>
      <c r="H33" s="90"/>
      <c r="I33" s="23" t="str">
        <f t="shared" si="1"/>
        <v/>
      </c>
      <c r="J33" s="23" t="str">
        <f t="shared" si="2"/>
        <v/>
      </c>
      <c r="K33" s="114"/>
      <c r="L33" s="95">
        <f t="shared" si="3"/>
        <v>0</v>
      </c>
      <c r="M33" s="206"/>
      <c r="N33" s="427" t="str">
        <f t="shared" si="5"/>
        <v/>
      </c>
      <c r="O33" s="409">
        <f t="shared" si="4"/>
        <v>0</v>
      </c>
      <c r="P33" s="3"/>
      <c r="Q33" s="3"/>
      <c r="R33" s="3"/>
      <c r="S33" s="3"/>
      <c r="T33" s="3"/>
      <c r="U33" s="3"/>
      <c r="V33" s="3"/>
      <c r="W33" s="3"/>
      <c r="X33" s="3"/>
      <c r="AJ33" t="str">
        <f t="shared" si="6"/>
        <v/>
      </c>
    </row>
    <row r="34" spans="1:46" ht="16.5" customHeight="1">
      <c r="A34" s="4"/>
      <c r="B34" s="3"/>
      <c r="C34" s="280"/>
      <c r="D34" s="22"/>
      <c r="E34" s="22"/>
      <c r="F34" s="517" t="s">
        <v>57</v>
      </c>
      <c r="G34" s="517"/>
      <c r="H34" s="90"/>
      <c r="I34" s="23" t="str">
        <f t="shared" si="1"/>
        <v/>
      </c>
      <c r="J34" s="23" t="str">
        <f t="shared" si="2"/>
        <v/>
      </c>
      <c r="K34" s="114"/>
      <c r="L34" s="95">
        <f t="shared" si="3"/>
        <v>0</v>
      </c>
      <c r="M34" s="206"/>
      <c r="N34" s="427" t="str">
        <f t="shared" si="5"/>
        <v/>
      </c>
      <c r="O34" s="409">
        <f t="shared" si="4"/>
        <v>0</v>
      </c>
      <c r="P34" s="3"/>
      <c r="Q34" s="3"/>
      <c r="R34" s="3"/>
      <c r="S34" s="3"/>
      <c r="T34" s="3"/>
      <c r="U34" s="3"/>
      <c r="V34" s="3"/>
      <c r="W34" s="3"/>
      <c r="X34" s="3"/>
      <c r="AJ34" t="str">
        <f t="shared" si="6"/>
        <v/>
      </c>
    </row>
    <row r="35" spans="1:46" ht="21" customHeight="1">
      <c r="A35" s="4"/>
      <c r="B35" s="3"/>
      <c r="C35" s="280"/>
      <c r="D35" s="45" t="s">
        <v>63</v>
      </c>
      <c r="E35" s="46"/>
      <c r="F35" s="46"/>
      <c r="G35" s="46"/>
      <c r="H35" s="430" t="str">
        <f>IF(COUNTIF((N17:N34),"Check")=0,"","Please check entered dates are sequential and not overlapping")</f>
        <v/>
      </c>
      <c r="I35" s="46"/>
      <c r="J35" s="46"/>
      <c r="K35" s="46"/>
      <c r="L35" s="96"/>
      <c r="M35" s="206"/>
      <c r="N35" s="434"/>
      <c r="O35" s="3"/>
      <c r="P35" s="3"/>
      <c r="Q35" s="3"/>
      <c r="R35" s="3"/>
      <c r="S35" s="3"/>
      <c r="T35" s="3"/>
      <c r="U35" s="3"/>
      <c r="V35" s="3"/>
      <c r="W35" s="3"/>
      <c r="X35" s="3"/>
      <c r="AJ35" t="str">
        <f t="shared" si="6"/>
        <v/>
      </c>
    </row>
    <row r="36" spans="1:46" ht="20.25" customHeight="1">
      <c r="A36" s="4"/>
      <c r="B36" s="3"/>
      <c r="C36" s="280"/>
      <c r="D36" s="271" t="s">
        <v>47</v>
      </c>
      <c r="E36" s="307"/>
      <c r="F36" s="307"/>
      <c r="G36" s="307"/>
      <c r="H36" s="308"/>
      <c r="I36" s="307"/>
      <c r="J36" s="24" t="str">
        <f>SUM(J17:J35)&amp;" days"</f>
        <v>0 days</v>
      </c>
      <c r="K36" s="24" t="str">
        <f>ROUND(SUMPRODUCT(K17:K35,L17:L35),1)&amp;" kL"</f>
        <v>0 kL</v>
      </c>
      <c r="L36" s="97" t="str">
        <f>ROUND(SUM(L17:L35),0)&amp;" kL"</f>
        <v>0 kL</v>
      </c>
      <c r="M36" s="420" t="str">
        <f>IF(N36="Check", "Check number of days","")</f>
        <v>Check number of days</v>
      </c>
      <c r="N36" s="427" t="str">
        <f>IF(SUM(J17:J34)=365,"","Check")</f>
        <v>Check</v>
      </c>
      <c r="O36" s="3"/>
      <c r="P36" s="3"/>
      <c r="Q36" s="3"/>
      <c r="R36" s="3"/>
      <c r="S36" s="3"/>
      <c r="T36" s="3"/>
      <c r="U36" s="3"/>
      <c r="V36" s="3"/>
      <c r="W36" s="3"/>
      <c r="X36" s="3"/>
      <c r="AJ36" t="str">
        <f t="shared" si="6"/>
        <v/>
      </c>
    </row>
    <row r="37" spans="1:46" hidden="1">
      <c r="A37" s="4"/>
      <c r="B37" s="3"/>
      <c r="C37" s="280"/>
      <c r="D37" s="206"/>
      <c r="E37" s="206"/>
      <c r="F37" s="206"/>
      <c r="G37" s="206"/>
      <c r="H37" s="89"/>
      <c r="I37" s="206"/>
      <c r="J37" s="121"/>
      <c r="K37" s="357">
        <f>SUMPRODUCT(K17:K35,L17:L35)</f>
        <v>0</v>
      </c>
      <c r="L37" s="195">
        <f>SUM(L17:L35)</f>
        <v>0</v>
      </c>
      <c r="M37" s="120">
        <f ca="1">SUMIF(F17:G34,"Yes - estimated using interpolation",L17:L34)</f>
        <v>0</v>
      </c>
      <c r="N37" s="281"/>
      <c r="O37" s="3"/>
      <c r="P37" s="3"/>
      <c r="Q37" s="3"/>
      <c r="R37" s="3"/>
      <c r="S37" s="3"/>
      <c r="T37" s="3"/>
      <c r="U37" s="3"/>
      <c r="V37" s="3"/>
      <c r="W37" s="3"/>
      <c r="X37" s="3"/>
      <c r="AJ37" t="str">
        <f t="shared" si="6"/>
        <v/>
      </c>
    </row>
    <row r="38" spans="1:46">
      <c r="A38" s="191"/>
      <c r="B38" s="3"/>
      <c r="C38" s="282"/>
      <c r="D38" s="358"/>
      <c r="E38" s="358"/>
      <c r="F38" s="358"/>
      <c r="G38" s="358"/>
      <c r="H38" s="352"/>
      <c r="I38" s="330"/>
      <c r="J38" s="359"/>
      <c r="K38" s="359"/>
      <c r="L38" s="359"/>
      <c r="M38" s="360"/>
      <c r="N38" s="293"/>
      <c r="O38" s="3"/>
      <c r="P38" s="3"/>
      <c r="Q38" s="3"/>
      <c r="R38" s="3"/>
      <c r="S38" s="3"/>
      <c r="T38" s="71"/>
      <c r="U38" s="3"/>
      <c r="V38" s="3"/>
      <c r="W38" s="3"/>
      <c r="X38" s="3"/>
      <c r="AJ38" t="str">
        <f t="shared" si="6"/>
        <v/>
      </c>
    </row>
    <row r="39" spans="1:46" ht="16" customHeight="1">
      <c r="A39" s="191"/>
      <c r="B39" s="3"/>
      <c r="C39" s="3"/>
      <c r="D39" s="3"/>
      <c r="E39" s="3"/>
      <c r="F39" s="3"/>
      <c r="G39" s="3"/>
      <c r="H39" s="91"/>
      <c r="I39" s="3"/>
      <c r="J39" s="3"/>
      <c r="K39" s="3"/>
      <c r="L39" s="3"/>
      <c r="M39" s="3"/>
      <c r="N39" s="3"/>
      <c r="O39" s="3"/>
      <c r="P39" s="3"/>
      <c r="Q39" s="3"/>
      <c r="R39" s="3"/>
      <c r="S39" s="3"/>
      <c r="T39" s="71"/>
      <c r="U39" s="3"/>
      <c r="V39" s="3"/>
      <c r="W39" s="3"/>
      <c r="X39" s="3"/>
      <c r="AT39" t="s">
        <v>104</v>
      </c>
    </row>
    <row r="40" spans="1:46">
      <c r="A40" s="191"/>
      <c r="B40" s="3"/>
      <c r="C40" s="231" t="s">
        <v>227</v>
      </c>
      <c r="D40" s="272"/>
      <c r="E40" s="272"/>
      <c r="F40" s="272"/>
      <c r="G40" s="272"/>
      <c r="H40" s="272"/>
      <c r="I40" s="272"/>
      <c r="J40" s="272"/>
      <c r="K40" s="272"/>
      <c r="L40" s="272"/>
      <c r="M40" s="272"/>
      <c r="N40" s="272"/>
      <c r="O40" s="3"/>
      <c r="P40" s="3"/>
      <c r="Q40" s="3"/>
      <c r="R40" s="3"/>
      <c r="S40" s="3"/>
      <c r="T40" s="71"/>
      <c r="U40" s="3"/>
      <c r="V40" s="3"/>
      <c r="W40" s="3"/>
      <c r="X40" s="3"/>
    </row>
    <row r="41" spans="1:46">
      <c r="A41" s="191"/>
      <c r="B41" s="3"/>
      <c r="C41" s="286"/>
      <c r="D41" s="287"/>
      <c r="E41" s="296"/>
      <c r="F41" s="296"/>
      <c r="G41" s="296"/>
      <c r="H41" s="295"/>
      <c r="I41" s="296"/>
      <c r="J41" s="296"/>
      <c r="K41" s="296"/>
      <c r="L41" s="296"/>
      <c r="M41" s="296"/>
      <c r="N41" s="290"/>
      <c r="O41" s="3"/>
      <c r="P41" s="71"/>
      <c r="Q41" s="71"/>
      <c r="R41" s="71"/>
      <c r="S41" s="71"/>
      <c r="T41" s="71"/>
      <c r="U41" s="3"/>
      <c r="V41" s="3"/>
      <c r="W41" s="3"/>
      <c r="X41" s="3"/>
    </row>
    <row r="42" spans="1:46" hidden="1">
      <c r="A42" s="191"/>
      <c r="B42" s="3"/>
      <c r="C42" s="280"/>
      <c r="D42" s="21"/>
      <c r="E42" s="206"/>
      <c r="F42" s="206"/>
      <c r="G42" s="206"/>
      <c r="H42" s="89"/>
      <c r="I42" s="206"/>
      <c r="J42" s="206"/>
      <c r="K42" s="206"/>
      <c r="L42" s="206"/>
      <c r="M42" s="206"/>
      <c r="N42" s="281"/>
      <c r="O42" s="3"/>
      <c r="P42" s="71"/>
      <c r="Q42" s="71"/>
      <c r="R42" s="71"/>
      <c r="S42" s="71"/>
      <c r="T42" s="71"/>
      <c r="U42" s="3"/>
      <c r="V42" s="3"/>
      <c r="W42" s="3"/>
      <c r="X42" s="3"/>
    </row>
    <row r="43" spans="1:46">
      <c r="A43" s="191"/>
      <c r="B43" s="3"/>
      <c r="C43" s="280"/>
      <c r="D43" s="4" t="s">
        <v>254</v>
      </c>
      <c r="E43" s="206"/>
      <c r="F43" s="206"/>
      <c r="G43" s="206"/>
      <c r="H43" s="89"/>
      <c r="I43" s="206"/>
      <c r="J43" s="206"/>
      <c r="K43" s="206"/>
      <c r="L43" s="206"/>
      <c r="M43" s="206"/>
      <c r="N43" s="281"/>
      <c r="O43" s="3"/>
      <c r="P43" s="71"/>
      <c r="Q43" s="71"/>
      <c r="R43" s="71"/>
      <c r="S43" s="71"/>
      <c r="T43" s="71"/>
      <c r="U43" s="3"/>
      <c r="V43" s="3"/>
      <c r="W43" s="3"/>
      <c r="X43" s="3"/>
    </row>
    <row r="44" spans="1:46" ht="15" thickBot="1">
      <c r="A44" s="191"/>
      <c r="B44" s="3"/>
      <c r="C44" s="280"/>
      <c r="D44" s="21"/>
      <c r="E44" s="206"/>
      <c r="F44" s="206"/>
      <c r="G44" s="206"/>
      <c r="H44" s="89"/>
      <c r="I44" s="206"/>
      <c r="J44" s="206"/>
      <c r="K44" s="206"/>
      <c r="L44" s="206"/>
      <c r="M44" s="206"/>
      <c r="N44" s="281"/>
      <c r="O44" s="3"/>
      <c r="P44" s="71"/>
      <c r="Q44" s="71"/>
      <c r="R44" s="71"/>
      <c r="S44" s="71"/>
      <c r="T44" s="71"/>
      <c r="U44" s="3"/>
      <c r="V44" s="3"/>
      <c r="W44" s="3"/>
      <c r="X44" s="3"/>
    </row>
    <row r="45" spans="1:46" ht="94.5" customHeight="1" thickBot="1">
      <c r="A45" s="191"/>
      <c r="B45" s="3"/>
      <c r="C45" s="280"/>
      <c r="D45" s="309" t="s">
        <v>141</v>
      </c>
      <c r="E45" s="148" t="s">
        <v>142</v>
      </c>
      <c r="F45" s="176" t="s">
        <v>172</v>
      </c>
      <c r="G45" s="148" t="s">
        <v>88</v>
      </c>
      <c r="H45" s="492" t="s">
        <v>135</v>
      </c>
      <c r="I45" s="492"/>
      <c r="J45" s="484"/>
      <c r="K45" s="492" t="s">
        <v>166</v>
      </c>
      <c r="L45" s="492"/>
      <c r="M45" s="484"/>
      <c r="N45" s="425" t="str">
        <f>IF(N46="Check", "Please indicate Yes or No for apartment number based exclusions","")</f>
        <v>Please indicate Yes or No for apartment number based exclusions</v>
      </c>
      <c r="O45" s="3"/>
      <c r="P45" s="3"/>
      <c r="Q45" s="3"/>
      <c r="R45" s="3"/>
      <c r="S45" s="3"/>
      <c r="T45" s="71"/>
      <c r="U45" s="3"/>
      <c r="V45" s="3"/>
      <c r="W45" s="3"/>
      <c r="X45" s="3"/>
    </row>
    <row r="46" spans="1:46" ht="17.149999999999999" customHeight="1" thickBot="1">
      <c r="A46" s="191"/>
      <c r="B46" s="3"/>
      <c r="C46" s="280"/>
      <c r="D46" s="10" t="s">
        <v>57</v>
      </c>
      <c r="E46" s="10"/>
      <c r="F46" s="10"/>
      <c r="G46" s="161">
        <f>IF(OR(E46="",F46=""),0,(F46/E46*$L$37))</f>
        <v>0</v>
      </c>
      <c r="H46" s="492"/>
      <c r="I46" s="492"/>
      <c r="J46" s="485"/>
      <c r="K46" s="492"/>
      <c r="L46" s="492"/>
      <c r="M46" s="485"/>
      <c r="N46" s="427" t="str">
        <f>IF(D46="&lt;Select&gt;", "Check","")</f>
        <v>Check</v>
      </c>
      <c r="O46" s="3"/>
      <c r="P46" s="3"/>
      <c r="Q46" s="3"/>
      <c r="R46" s="3"/>
      <c r="S46" s="3"/>
      <c r="T46" s="71"/>
      <c r="U46" s="3"/>
      <c r="V46" s="3"/>
      <c r="W46" s="3"/>
      <c r="X46" s="3"/>
    </row>
    <row r="47" spans="1:46" ht="15" thickBot="1">
      <c r="A47" s="191"/>
      <c r="B47" s="3"/>
      <c r="C47" s="280"/>
      <c r="D47" s="206"/>
      <c r="E47" s="206"/>
      <c r="F47" s="206"/>
      <c r="G47" s="206"/>
      <c r="H47" s="89"/>
      <c r="I47" s="206"/>
      <c r="J47" s="206"/>
      <c r="K47" s="206"/>
      <c r="L47" s="206"/>
      <c r="M47" s="206"/>
      <c r="N47" s="281"/>
      <c r="O47" s="3"/>
      <c r="P47" s="71"/>
      <c r="Q47" s="71"/>
      <c r="R47" s="71"/>
      <c r="S47" s="71"/>
      <c r="T47" s="71"/>
      <c r="U47" s="3"/>
      <c r="V47" s="3"/>
      <c r="W47" s="3"/>
      <c r="X47" s="3"/>
    </row>
    <row r="48" spans="1:46" ht="125.25" customHeight="1" thickBot="1">
      <c r="A48" s="191"/>
      <c r="B48" s="3"/>
      <c r="C48" s="280"/>
      <c r="D48" s="309" t="s">
        <v>28</v>
      </c>
      <c r="E48" s="178" t="str">
        <f>IF(D46="YES","","Should this exclusion be added to the potential error?")</f>
        <v>Should this exclusion be added to the potential error?</v>
      </c>
      <c r="F48" s="178" t="s">
        <v>34</v>
      </c>
      <c r="G48" s="148" t="s">
        <v>98</v>
      </c>
      <c r="H48" s="492" t="s">
        <v>167</v>
      </c>
      <c r="I48" s="492"/>
      <c r="J48" s="484"/>
      <c r="K48" s="492" t="s">
        <v>30</v>
      </c>
      <c r="L48" s="492"/>
      <c r="M48" s="484"/>
      <c r="N48" s="425" t="str">
        <f>IF(N49="Check", "Please indicate Yes or No for financial reconciliation exclusions","")</f>
        <v>Please indicate Yes or No for financial reconciliation exclusions</v>
      </c>
      <c r="O48" s="122"/>
      <c r="P48" s="71"/>
      <c r="Q48" s="71"/>
      <c r="R48" s="71"/>
      <c r="S48" s="71"/>
      <c r="T48" s="71"/>
      <c r="U48" s="3"/>
      <c r="V48" s="3"/>
      <c r="W48" s="3"/>
      <c r="X48" s="3"/>
    </row>
    <row r="49" spans="1:36" ht="15.75" customHeight="1" thickBot="1">
      <c r="A49" s="191"/>
      <c r="B49" s="3"/>
      <c r="C49" s="280"/>
      <c r="D49" s="10" t="s">
        <v>57</v>
      </c>
      <c r="E49" s="188" t="s">
        <v>57</v>
      </c>
      <c r="F49" s="181"/>
      <c r="G49" s="179">
        <f>IF(F49="",0,F49*L37)</f>
        <v>0</v>
      </c>
      <c r="H49" s="492"/>
      <c r="I49" s="492"/>
      <c r="J49" s="485"/>
      <c r="K49" s="492"/>
      <c r="L49" s="492"/>
      <c r="M49" s="485"/>
      <c r="N49" s="427" t="str">
        <f>IF(D49="&lt;Select&gt;", "Check","")</f>
        <v>Check</v>
      </c>
      <c r="O49" s="3"/>
      <c r="P49" s="3"/>
      <c r="Q49" s="3"/>
      <c r="R49" s="3"/>
      <c r="S49" s="3"/>
      <c r="T49" s="71"/>
      <c r="U49" s="3"/>
      <c r="V49" s="3"/>
      <c r="W49" s="3"/>
      <c r="X49" s="3"/>
    </row>
    <row r="50" spans="1:36">
      <c r="A50" s="191"/>
      <c r="B50" s="3"/>
      <c r="C50" s="282"/>
      <c r="D50" s="292" t="str">
        <f>IF(AND(D46="Yes",D49="YES"),"As both methods are being using, the financial reconcilation exclusion will be added to the potential error.","")</f>
        <v/>
      </c>
      <c r="E50" s="266"/>
      <c r="F50" s="266"/>
      <c r="G50" s="266"/>
      <c r="H50" s="283"/>
      <c r="I50" s="266"/>
      <c r="J50" s="266"/>
      <c r="K50" s="266"/>
      <c r="L50" s="266"/>
      <c r="M50" s="266"/>
      <c r="N50" s="293"/>
      <c r="O50" s="3"/>
      <c r="P50" s="3"/>
      <c r="Q50" s="3"/>
      <c r="R50" s="3"/>
      <c r="S50" s="3"/>
      <c r="T50" s="71"/>
      <c r="U50" s="3"/>
      <c r="V50" s="3"/>
      <c r="W50" s="3"/>
      <c r="X50" s="3"/>
    </row>
    <row r="51" spans="1:36">
      <c r="A51" s="191"/>
      <c r="B51" s="3"/>
      <c r="C51" s="3"/>
      <c r="D51" s="3"/>
      <c r="E51" s="3"/>
      <c r="F51" s="3"/>
      <c r="G51" s="3"/>
      <c r="H51" s="91"/>
      <c r="I51" s="3"/>
      <c r="J51" s="3"/>
      <c r="K51" s="3"/>
      <c r="L51" s="3"/>
      <c r="M51" s="3"/>
      <c r="N51" s="158"/>
      <c r="O51" s="3"/>
      <c r="P51" s="3"/>
      <c r="Q51" s="3"/>
      <c r="R51" s="3"/>
      <c r="S51" s="3"/>
      <c r="T51" s="71"/>
      <c r="U51" s="3"/>
      <c r="V51" s="3"/>
      <c r="W51" s="3"/>
      <c r="X51" s="3"/>
    </row>
    <row r="52" spans="1:36">
      <c r="A52" s="191"/>
      <c r="B52" s="3"/>
      <c r="C52" s="231" t="s">
        <v>228</v>
      </c>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row>
    <row r="53" spans="1:36" hidden="1">
      <c r="A53" s="191"/>
      <c r="B53" s="3"/>
      <c r="C53" s="286"/>
      <c r="D53" s="296"/>
      <c r="E53" s="296"/>
      <c r="F53" s="296"/>
      <c r="G53" s="296"/>
      <c r="H53" s="295"/>
      <c r="I53" s="296"/>
      <c r="J53" s="296"/>
      <c r="K53" s="296"/>
      <c r="L53" s="296"/>
      <c r="M53" s="296"/>
      <c r="N53" s="296"/>
      <c r="O53" s="296"/>
      <c r="P53" s="296"/>
      <c r="Q53" s="296"/>
      <c r="R53" s="296"/>
      <c r="S53" s="296"/>
      <c r="T53" s="297"/>
      <c r="U53" s="296"/>
      <c r="V53" s="296"/>
      <c r="W53" s="296"/>
      <c r="X53" s="296"/>
      <c r="Y53" s="296"/>
      <c r="Z53" s="296"/>
      <c r="AA53" s="296"/>
      <c r="AB53" s="296"/>
      <c r="AC53" s="296"/>
      <c r="AD53" s="296"/>
      <c r="AE53" s="290"/>
    </row>
    <row r="54" spans="1:36" hidden="1">
      <c r="A54" s="191"/>
      <c r="B54" s="3"/>
      <c r="C54" s="280"/>
      <c r="D54" s="206"/>
      <c r="E54" s="206"/>
      <c r="F54" s="206"/>
      <c r="G54" s="206"/>
      <c r="H54" s="89"/>
      <c r="I54" s="206"/>
      <c r="J54" s="206"/>
      <c r="K54" s="206"/>
      <c r="L54" s="206"/>
      <c r="M54" s="206"/>
      <c r="N54" s="206"/>
      <c r="O54" s="206"/>
      <c r="P54" s="206"/>
      <c r="Q54" s="206"/>
      <c r="R54" s="206"/>
      <c r="S54" s="206"/>
      <c r="T54" s="70"/>
      <c r="U54" s="206"/>
      <c r="V54" s="206"/>
      <c r="W54" s="206"/>
      <c r="X54" s="206"/>
      <c r="Y54" s="411"/>
      <c r="Z54" s="411"/>
      <c r="AA54" s="411"/>
      <c r="AB54" s="411"/>
      <c r="AC54" s="411"/>
      <c r="AD54" s="411"/>
      <c r="AE54" s="281"/>
    </row>
    <row r="55" spans="1:36" ht="26" customHeight="1">
      <c r="A55" s="191"/>
      <c r="B55" s="3"/>
      <c r="C55" s="280"/>
      <c r="D55" s="260" t="s">
        <v>271</v>
      </c>
      <c r="E55" s="21"/>
      <c r="F55" s="21"/>
      <c r="G55" s="89"/>
      <c r="H55" s="206"/>
      <c r="I55" s="206"/>
      <c r="J55" s="206"/>
      <c r="K55" s="206"/>
      <c r="L55" s="206"/>
      <c r="M55" s="206"/>
      <c r="N55" s="206"/>
      <c r="O55" s="206"/>
      <c r="P55" s="206"/>
      <c r="Q55" s="206"/>
      <c r="R55" s="206"/>
      <c r="S55" s="70"/>
      <c r="T55" s="206"/>
      <c r="U55" s="206"/>
      <c r="V55" s="206"/>
      <c r="W55" s="206"/>
      <c r="X55" s="206"/>
      <c r="Y55" s="411"/>
      <c r="Z55" s="411"/>
      <c r="AA55" s="411"/>
      <c r="AB55" s="70"/>
      <c r="AC55" s="411"/>
      <c r="AD55" s="411"/>
      <c r="AE55" s="281"/>
    </row>
    <row r="56" spans="1:36" ht="137.15" customHeight="1">
      <c r="A56" s="191"/>
      <c r="B56" s="13"/>
      <c r="C56" s="298"/>
      <c r="D56" s="303" t="s">
        <v>2</v>
      </c>
      <c r="E56" s="271" t="s">
        <v>22</v>
      </c>
      <c r="F56" s="271" t="s">
        <v>5</v>
      </c>
      <c r="G56" s="271" t="s">
        <v>6</v>
      </c>
      <c r="H56" s="271" t="s">
        <v>128</v>
      </c>
      <c r="I56" s="271" t="s">
        <v>129</v>
      </c>
      <c r="J56" s="271" t="s">
        <v>266</v>
      </c>
      <c r="K56" s="271" t="s">
        <v>133</v>
      </c>
      <c r="L56" s="304" t="s">
        <v>84</v>
      </c>
      <c r="M56" s="271" t="s">
        <v>46</v>
      </c>
      <c r="N56" s="271" t="s">
        <v>10</v>
      </c>
      <c r="O56" s="305" t="s">
        <v>87</v>
      </c>
      <c r="P56" s="304" t="s">
        <v>86</v>
      </c>
      <c r="Q56" s="208"/>
      <c r="R56" s="271" t="s">
        <v>141</v>
      </c>
      <c r="S56" s="271" t="s">
        <v>142</v>
      </c>
      <c r="T56" s="271" t="s">
        <v>170</v>
      </c>
      <c r="U56" s="271" t="s">
        <v>88</v>
      </c>
      <c r="V56" s="271" t="s">
        <v>31</v>
      </c>
      <c r="W56" s="271" t="s">
        <v>156</v>
      </c>
      <c r="X56" s="208"/>
      <c r="Y56" s="271" t="s">
        <v>28</v>
      </c>
      <c r="Z56" s="271" t="s">
        <v>169</v>
      </c>
      <c r="AA56" s="271" t="s">
        <v>134</v>
      </c>
      <c r="AB56" s="271" t="s">
        <v>88</v>
      </c>
      <c r="AC56" s="271" t="s">
        <v>89</v>
      </c>
      <c r="AD56" s="271" t="s">
        <v>30</v>
      </c>
      <c r="AE56" s="281"/>
      <c r="AF56" t="s">
        <v>100</v>
      </c>
      <c r="AG56" t="s">
        <v>101</v>
      </c>
      <c r="AH56" t="s">
        <v>102</v>
      </c>
      <c r="AI56" t="s">
        <v>195</v>
      </c>
      <c r="AJ56" t="s">
        <v>196</v>
      </c>
    </row>
    <row r="57" spans="1:36" ht="32.25" customHeight="1">
      <c r="A57" s="121" t="str">
        <f>IF(Q57="Check","Please select Yes or No for exclusions in right-hand tables","")</f>
        <v/>
      </c>
      <c r="B57" s="158"/>
      <c r="C57" s="280"/>
      <c r="D57" s="98"/>
      <c r="E57" s="207"/>
      <c r="F57" s="22"/>
      <c r="G57" s="35" t="str">
        <f>IF(F57="","",DATE(YEAR(F57)+1,MONTH(F57),DAY(F57)-1))</f>
        <v/>
      </c>
      <c r="H57" s="22"/>
      <c r="I57" s="22"/>
      <c r="J57" s="207" t="s">
        <v>57</v>
      </c>
      <c r="K57" s="136"/>
      <c r="L57" s="90"/>
      <c r="M57" s="23" t="str">
        <f>IF(H57="","",IF(I57-H57+1&lt;0,"Billing Dates are mixed up",I57-H57+1))</f>
        <v/>
      </c>
      <c r="N57" s="26" t="str">
        <f>IF(OR(F57="",G57=""),"",IF(MIN(I57,G57)-MAX(H57,F57)+1&lt;=0,0,MIN(MIN(I57,G57)-MAX(H57,F57)+1,G57-F57+1)))</f>
        <v/>
      </c>
      <c r="O57" s="115"/>
      <c r="P57" s="95" t="str">
        <f>IF(L57="","",L57/M57*N57)</f>
        <v/>
      </c>
      <c r="Q57" s="431" t="str">
        <f>IF(AND(I57="",L57=""),"",IF(OR(R57="&lt;Select&gt;",Y57="&lt;Select&gt;"),"Check",""))</f>
        <v/>
      </c>
      <c r="R57" s="207" t="s">
        <v>57</v>
      </c>
      <c r="S57" s="184"/>
      <c r="T57" s="184"/>
      <c r="U57" s="26" t="str">
        <f>IFERROR(IF(P57="","",T57/S57*P57),0)</f>
        <v/>
      </c>
      <c r="V57" s="184"/>
      <c r="W57" s="184"/>
      <c r="X57" s="206"/>
      <c r="Y57" s="413" t="s">
        <v>57</v>
      </c>
      <c r="Z57" s="185" t="s">
        <v>57</v>
      </c>
      <c r="AA57" s="186"/>
      <c r="AB57" s="26" t="str">
        <f t="shared" ref="AB57:AB76" si="7">IF(P57="","",IF(AA57="","",AA57*P57))</f>
        <v/>
      </c>
      <c r="AC57" s="187"/>
      <c r="AD57" s="187"/>
      <c r="AE57" s="281"/>
      <c r="AF57" t="str">
        <f>IF(P57="","",P57-IF(Y57="yes",AB57,0)-IF(R57="Yes",U57,0))</f>
        <v/>
      </c>
      <c r="AG57">
        <f t="shared" ref="AG57:AG76" si="8">IF(O57="",0,O57*P57)</f>
        <v>0</v>
      </c>
      <c r="AH57">
        <f>IF(J57="Yes - estimated using interpolation",P57*K57,IF(J57="Adjacent meter readings and interpolation",K57*P57,0))+IF(OR(AND(R57="YES",Y57="YES"),Z57="Yes"),AB57,0)</f>
        <v>0</v>
      </c>
      <c r="AI57">
        <f>IF(J57="Yes - estimated using interpolation",P57*K57,0)</f>
        <v>0</v>
      </c>
      <c r="AJ57">
        <f>IF(AND(Y57="yes",Z57="yes"),AB57,0)</f>
        <v>0</v>
      </c>
    </row>
    <row r="58" spans="1:36" ht="32.25" customHeight="1">
      <c r="A58" s="121" t="str">
        <f t="shared" ref="A58:A76" si="9">IF(Q58="Check","Please select Yes or No for exclusions in right-hand tables","")</f>
        <v/>
      </c>
      <c r="B58" s="158"/>
      <c r="C58" s="280"/>
      <c r="D58" s="98"/>
      <c r="E58" s="207"/>
      <c r="F58" s="22"/>
      <c r="G58" s="35" t="str">
        <f>IF(F58="","",DATE(YEAR(F58)+1,MONTH(F58),DAY(F58)-1))</f>
        <v/>
      </c>
      <c r="H58" s="22"/>
      <c r="I58" s="22"/>
      <c r="J58" s="207" t="s">
        <v>57</v>
      </c>
      <c r="K58" s="136"/>
      <c r="L58" s="90"/>
      <c r="M58" s="23" t="str">
        <f t="shared" ref="M58:M76" si="10">IF(H58="","",IF(I58-H58+1&lt;0,"Billing Dates are mixed up",I58-H58+1))</f>
        <v/>
      </c>
      <c r="N58" s="26" t="str">
        <f t="shared" ref="N58:N76" si="11">IF(OR(F58="",G58=""),"",IF(MIN(I58,G58)-MAX(H58,F58)+1&lt;=0,0,MIN(MIN(I58,G58)-MAX(H58,F58)+1,G58-F58+1)))</f>
        <v/>
      </c>
      <c r="O58" s="115"/>
      <c r="P58" s="95" t="str">
        <f t="shared" ref="P58:P76" si="12">IF(L58="","",L58/M58*N58)</f>
        <v/>
      </c>
      <c r="Q58" s="431" t="str">
        <f t="shared" ref="Q58:Q76" si="13">IF(AND(I58="",L58=""),"",IF(OR(R58="&lt;Select&gt;",Y58="&lt;Select&gt;"),"Check",""))</f>
        <v/>
      </c>
      <c r="R58" s="207" t="s">
        <v>57</v>
      </c>
      <c r="S58" s="184"/>
      <c r="T58" s="184"/>
      <c r="U58" s="26" t="str">
        <f t="shared" ref="U58:U76" si="14">IFERROR(IF(P58="","",T58/S58*P58),0)</f>
        <v/>
      </c>
      <c r="V58" s="184"/>
      <c r="W58" s="184"/>
      <c r="X58" s="206"/>
      <c r="Y58" s="413" t="s">
        <v>57</v>
      </c>
      <c r="Z58" s="185" t="s">
        <v>57</v>
      </c>
      <c r="AA58" s="186"/>
      <c r="AB58" s="26" t="str">
        <f t="shared" si="7"/>
        <v/>
      </c>
      <c r="AC58" s="187"/>
      <c r="AD58" s="187"/>
      <c r="AE58" s="281"/>
      <c r="AF58" t="str">
        <f t="shared" ref="AF58:AF76" si="15">IF(P58="","",P58-IF(Y58="yes",AB58,0))</f>
        <v/>
      </c>
      <c r="AG58">
        <f t="shared" si="8"/>
        <v>0</v>
      </c>
      <c r="AH58">
        <f t="shared" ref="AH58:AH76" si="16">IF(J58="Yes - estimated using interpolation",P58*K58,IF(J58="Adjacent meter readings and interpolation",K58*P58,0))+IF(OR(AND(R58="YES",Y58="YES"),Z58="Yes"),AB58,0)</f>
        <v>0</v>
      </c>
      <c r="AI58">
        <f t="shared" ref="AI58:AI76" si="17">IF(J58="Yes - estimated using interpolation",P58*K58,0)</f>
        <v>0</v>
      </c>
      <c r="AJ58">
        <f t="shared" ref="AJ58:AJ76" si="18">IF(AND(Y58="yes",Z58="yes"),AB58,0)</f>
        <v>0</v>
      </c>
    </row>
    <row r="59" spans="1:36" ht="32.25" customHeight="1">
      <c r="A59" s="121" t="str">
        <f t="shared" si="9"/>
        <v/>
      </c>
      <c r="B59" s="158"/>
      <c r="C59" s="280"/>
      <c r="D59" s="98"/>
      <c r="E59" s="207"/>
      <c r="F59" s="22"/>
      <c r="G59" s="35" t="str">
        <f t="shared" ref="G59:G76" si="19">IF(F59="","",DATE(YEAR(F59)+1,MONTH(F59),DAY(F59)-1))</f>
        <v/>
      </c>
      <c r="H59" s="22"/>
      <c r="I59" s="22"/>
      <c r="J59" s="207" t="s">
        <v>57</v>
      </c>
      <c r="K59" s="137"/>
      <c r="L59" s="90"/>
      <c r="M59" s="23" t="str">
        <f t="shared" si="10"/>
        <v/>
      </c>
      <c r="N59" s="26" t="str">
        <f t="shared" si="11"/>
        <v/>
      </c>
      <c r="O59" s="115"/>
      <c r="P59" s="95" t="str">
        <f t="shared" si="12"/>
        <v/>
      </c>
      <c r="Q59" s="431" t="str">
        <f t="shared" si="13"/>
        <v/>
      </c>
      <c r="R59" s="207" t="s">
        <v>57</v>
      </c>
      <c r="S59" s="184"/>
      <c r="T59" s="184"/>
      <c r="U59" s="26" t="str">
        <f t="shared" si="14"/>
        <v/>
      </c>
      <c r="V59" s="184"/>
      <c r="W59" s="184"/>
      <c r="X59" s="206"/>
      <c r="Y59" s="413" t="s">
        <v>57</v>
      </c>
      <c r="Z59" s="185" t="s">
        <v>57</v>
      </c>
      <c r="AA59" s="186"/>
      <c r="AB59" s="26" t="str">
        <f t="shared" si="7"/>
        <v/>
      </c>
      <c r="AC59" s="187"/>
      <c r="AD59" s="187"/>
      <c r="AE59" s="281"/>
      <c r="AF59" t="str">
        <f t="shared" si="15"/>
        <v/>
      </c>
      <c r="AG59">
        <f t="shared" si="8"/>
        <v>0</v>
      </c>
      <c r="AH59">
        <f t="shared" si="16"/>
        <v>0</v>
      </c>
      <c r="AI59">
        <f t="shared" si="17"/>
        <v>0</v>
      </c>
      <c r="AJ59">
        <f t="shared" si="18"/>
        <v>0</v>
      </c>
    </row>
    <row r="60" spans="1:36" ht="32.25" customHeight="1">
      <c r="A60" s="121" t="str">
        <f t="shared" si="9"/>
        <v/>
      </c>
      <c r="B60" s="158"/>
      <c r="C60" s="280"/>
      <c r="D60" s="98"/>
      <c r="E60" s="207"/>
      <c r="F60" s="22"/>
      <c r="G60" s="35" t="str">
        <f t="shared" si="19"/>
        <v/>
      </c>
      <c r="H60" s="22"/>
      <c r="I60" s="22"/>
      <c r="J60" s="207" t="s">
        <v>57</v>
      </c>
      <c r="K60" s="137"/>
      <c r="L60" s="90"/>
      <c r="M60" s="23" t="str">
        <f t="shared" si="10"/>
        <v/>
      </c>
      <c r="N60" s="26" t="str">
        <f t="shared" si="11"/>
        <v/>
      </c>
      <c r="O60" s="115"/>
      <c r="P60" s="95" t="str">
        <f t="shared" si="12"/>
        <v/>
      </c>
      <c r="Q60" s="431" t="str">
        <f t="shared" si="13"/>
        <v/>
      </c>
      <c r="R60" s="207" t="s">
        <v>57</v>
      </c>
      <c r="S60" s="184"/>
      <c r="T60" s="184"/>
      <c r="U60" s="26" t="str">
        <f t="shared" si="14"/>
        <v/>
      </c>
      <c r="V60" s="184"/>
      <c r="W60" s="184"/>
      <c r="X60" s="206"/>
      <c r="Y60" s="413" t="s">
        <v>57</v>
      </c>
      <c r="Z60" s="185" t="s">
        <v>57</v>
      </c>
      <c r="AA60" s="186"/>
      <c r="AB60" s="26" t="str">
        <f t="shared" si="7"/>
        <v/>
      </c>
      <c r="AC60" s="187"/>
      <c r="AD60" s="187"/>
      <c r="AE60" s="281"/>
      <c r="AF60" t="str">
        <f t="shared" si="15"/>
        <v/>
      </c>
      <c r="AG60">
        <f t="shared" si="8"/>
        <v>0</v>
      </c>
      <c r="AH60">
        <f t="shared" si="16"/>
        <v>0</v>
      </c>
      <c r="AI60">
        <f t="shared" si="17"/>
        <v>0</v>
      </c>
      <c r="AJ60">
        <f t="shared" si="18"/>
        <v>0</v>
      </c>
    </row>
    <row r="61" spans="1:36" ht="32.25" customHeight="1">
      <c r="A61" s="121" t="str">
        <f t="shared" si="9"/>
        <v/>
      </c>
      <c r="B61" s="158"/>
      <c r="C61" s="280"/>
      <c r="D61" s="98"/>
      <c r="E61" s="207"/>
      <c r="F61" s="22"/>
      <c r="G61" s="35" t="str">
        <f t="shared" si="19"/>
        <v/>
      </c>
      <c r="H61" s="22"/>
      <c r="I61" s="22"/>
      <c r="J61" s="207" t="s">
        <v>57</v>
      </c>
      <c r="K61" s="137"/>
      <c r="L61" s="90"/>
      <c r="M61" s="23" t="str">
        <f t="shared" si="10"/>
        <v/>
      </c>
      <c r="N61" s="26" t="str">
        <f t="shared" si="11"/>
        <v/>
      </c>
      <c r="O61" s="115"/>
      <c r="P61" s="95" t="str">
        <f t="shared" si="12"/>
        <v/>
      </c>
      <c r="Q61" s="431" t="str">
        <f t="shared" si="13"/>
        <v/>
      </c>
      <c r="R61" s="207" t="s">
        <v>57</v>
      </c>
      <c r="S61" s="184"/>
      <c r="T61" s="184"/>
      <c r="U61" s="26" t="str">
        <f t="shared" si="14"/>
        <v/>
      </c>
      <c r="V61" s="184"/>
      <c r="W61" s="184"/>
      <c r="X61" s="206"/>
      <c r="Y61" s="413" t="s">
        <v>57</v>
      </c>
      <c r="Z61" s="185" t="s">
        <v>57</v>
      </c>
      <c r="AA61" s="186"/>
      <c r="AB61" s="26" t="str">
        <f t="shared" si="7"/>
        <v/>
      </c>
      <c r="AC61" s="187"/>
      <c r="AD61" s="187"/>
      <c r="AE61" s="281"/>
      <c r="AF61" t="str">
        <f t="shared" si="15"/>
        <v/>
      </c>
      <c r="AG61">
        <f t="shared" si="8"/>
        <v>0</v>
      </c>
      <c r="AH61">
        <f t="shared" si="16"/>
        <v>0</v>
      </c>
      <c r="AI61">
        <f t="shared" si="17"/>
        <v>0</v>
      </c>
      <c r="AJ61">
        <f t="shared" si="18"/>
        <v>0</v>
      </c>
    </row>
    <row r="62" spans="1:36" ht="32.25" customHeight="1">
      <c r="A62" s="121" t="str">
        <f t="shared" si="9"/>
        <v/>
      </c>
      <c r="B62" s="158"/>
      <c r="C62" s="280"/>
      <c r="D62" s="98"/>
      <c r="E62" s="207"/>
      <c r="F62" s="22"/>
      <c r="G62" s="35" t="str">
        <f t="shared" si="19"/>
        <v/>
      </c>
      <c r="H62" s="22"/>
      <c r="I62" s="22"/>
      <c r="J62" s="207" t="s">
        <v>57</v>
      </c>
      <c r="K62" s="137"/>
      <c r="L62" s="90"/>
      <c r="M62" s="23" t="str">
        <f t="shared" si="10"/>
        <v/>
      </c>
      <c r="N62" s="26" t="str">
        <f t="shared" si="11"/>
        <v/>
      </c>
      <c r="O62" s="115"/>
      <c r="P62" s="95" t="str">
        <f t="shared" si="12"/>
        <v/>
      </c>
      <c r="Q62" s="431" t="str">
        <f t="shared" si="13"/>
        <v/>
      </c>
      <c r="R62" s="207" t="s">
        <v>57</v>
      </c>
      <c r="S62" s="184"/>
      <c r="T62" s="184"/>
      <c r="U62" s="26" t="str">
        <f t="shared" si="14"/>
        <v/>
      </c>
      <c r="V62" s="184"/>
      <c r="W62" s="184"/>
      <c r="X62" s="206"/>
      <c r="Y62" s="413" t="s">
        <v>57</v>
      </c>
      <c r="Z62" s="185" t="s">
        <v>57</v>
      </c>
      <c r="AA62" s="186"/>
      <c r="AB62" s="26" t="str">
        <f t="shared" si="7"/>
        <v/>
      </c>
      <c r="AC62" s="187"/>
      <c r="AD62" s="187"/>
      <c r="AE62" s="291"/>
      <c r="AF62" t="str">
        <f t="shared" si="15"/>
        <v/>
      </c>
      <c r="AG62">
        <f t="shared" si="8"/>
        <v>0</v>
      </c>
      <c r="AH62">
        <f t="shared" si="16"/>
        <v>0</v>
      </c>
      <c r="AI62">
        <f t="shared" si="17"/>
        <v>0</v>
      </c>
      <c r="AJ62">
        <f t="shared" si="18"/>
        <v>0</v>
      </c>
    </row>
    <row r="63" spans="1:36" ht="32.25" customHeight="1">
      <c r="A63" s="121" t="str">
        <f t="shared" si="9"/>
        <v/>
      </c>
      <c r="B63" s="158"/>
      <c r="C63" s="280"/>
      <c r="D63" s="98"/>
      <c r="E63" s="207"/>
      <c r="F63" s="22"/>
      <c r="G63" s="35" t="str">
        <f t="shared" si="19"/>
        <v/>
      </c>
      <c r="H63" s="22"/>
      <c r="I63" s="22"/>
      <c r="J63" s="207" t="s">
        <v>57</v>
      </c>
      <c r="K63" s="137"/>
      <c r="L63" s="90"/>
      <c r="M63" s="23" t="str">
        <f t="shared" si="10"/>
        <v/>
      </c>
      <c r="N63" s="26" t="str">
        <f t="shared" si="11"/>
        <v/>
      </c>
      <c r="O63" s="115"/>
      <c r="P63" s="95" t="str">
        <f t="shared" si="12"/>
        <v/>
      </c>
      <c r="Q63" s="431" t="str">
        <f t="shared" si="13"/>
        <v/>
      </c>
      <c r="R63" s="207" t="s">
        <v>57</v>
      </c>
      <c r="S63" s="184"/>
      <c r="T63" s="184"/>
      <c r="U63" s="26" t="str">
        <f t="shared" si="14"/>
        <v/>
      </c>
      <c r="V63" s="184"/>
      <c r="W63" s="184"/>
      <c r="X63" s="206"/>
      <c r="Y63" s="413" t="s">
        <v>57</v>
      </c>
      <c r="Z63" s="185" t="s">
        <v>57</v>
      </c>
      <c r="AA63" s="186"/>
      <c r="AB63" s="26" t="str">
        <f t="shared" si="7"/>
        <v/>
      </c>
      <c r="AC63" s="187"/>
      <c r="AD63" s="187"/>
      <c r="AE63" s="281"/>
      <c r="AF63" t="str">
        <f t="shared" si="15"/>
        <v/>
      </c>
      <c r="AG63">
        <f t="shared" si="8"/>
        <v>0</v>
      </c>
      <c r="AH63">
        <f t="shared" si="16"/>
        <v>0</v>
      </c>
      <c r="AI63">
        <f t="shared" si="17"/>
        <v>0</v>
      </c>
      <c r="AJ63">
        <f t="shared" si="18"/>
        <v>0</v>
      </c>
    </row>
    <row r="64" spans="1:36" ht="32.25" customHeight="1">
      <c r="A64" s="121" t="str">
        <f t="shared" si="9"/>
        <v/>
      </c>
      <c r="B64" s="158"/>
      <c r="C64" s="280"/>
      <c r="D64" s="98"/>
      <c r="E64" s="207"/>
      <c r="F64" s="22"/>
      <c r="G64" s="35" t="str">
        <f t="shared" si="19"/>
        <v/>
      </c>
      <c r="H64" s="22"/>
      <c r="I64" s="22"/>
      <c r="J64" s="207" t="s">
        <v>57</v>
      </c>
      <c r="K64" s="137"/>
      <c r="L64" s="90"/>
      <c r="M64" s="23" t="str">
        <f t="shared" si="10"/>
        <v/>
      </c>
      <c r="N64" s="26" t="str">
        <f t="shared" si="11"/>
        <v/>
      </c>
      <c r="O64" s="115"/>
      <c r="P64" s="95" t="str">
        <f t="shared" si="12"/>
        <v/>
      </c>
      <c r="Q64" s="431" t="str">
        <f t="shared" si="13"/>
        <v/>
      </c>
      <c r="R64" s="207" t="s">
        <v>57</v>
      </c>
      <c r="S64" s="184"/>
      <c r="T64" s="184"/>
      <c r="U64" s="26" t="str">
        <f t="shared" si="14"/>
        <v/>
      </c>
      <c r="V64" s="184"/>
      <c r="W64" s="184"/>
      <c r="X64" s="206"/>
      <c r="Y64" s="413" t="s">
        <v>57</v>
      </c>
      <c r="Z64" s="185" t="s">
        <v>57</v>
      </c>
      <c r="AA64" s="186"/>
      <c r="AB64" s="26" t="str">
        <f t="shared" si="7"/>
        <v/>
      </c>
      <c r="AC64" s="187"/>
      <c r="AD64" s="187"/>
      <c r="AE64" s="281"/>
      <c r="AF64" t="str">
        <f t="shared" si="15"/>
        <v/>
      </c>
      <c r="AG64">
        <f t="shared" si="8"/>
        <v>0</v>
      </c>
      <c r="AH64">
        <f t="shared" si="16"/>
        <v>0</v>
      </c>
      <c r="AI64">
        <f t="shared" si="17"/>
        <v>0</v>
      </c>
      <c r="AJ64">
        <f t="shared" si="18"/>
        <v>0</v>
      </c>
    </row>
    <row r="65" spans="1:36" ht="32.25" customHeight="1">
      <c r="A65" s="121" t="str">
        <f t="shared" si="9"/>
        <v/>
      </c>
      <c r="B65" s="158"/>
      <c r="C65" s="280"/>
      <c r="D65" s="98"/>
      <c r="E65" s="207"/>
      <c r="F65" s="22"/>
      <c r="G65" s="35" t="str">
        <f t="shared" si="19"/>
        <v/>
      </c>
      <c r="H65" s="22"/>
      <c r="I65" s="22"/>
      <c r="J65" s="207" t="s">
        <v>57</v>
      </c>
      <c r="K65" s="137"/>
      <c r="L65" s="90"/>
      <c r="M65" s="23" t="str">
        <f t="shared" si="10"/>
        <v/>
      </c>
      <c r="N65" s="26" t="str">
        <f t="shared" si="11"/>
        <v/>
      </c>
      <c r="O65" s="115"/>
      <c r="P65" s="95" t="str">
        <f t="shared" si="12"/>
        <v/>
      </c>
      <c r="Q65" s="431" t="str">
        <f t="shared" si="13"/>
        <v/>
      </c>
      <c r="R65" s="207" t="s">
        <v>57</v>
      </c>
      <c r="S65" s="184"/>
      <c r="T65" s="184"/>
      <c r="U65" s="26" t="str">
        <f t="shared" si="14"/>
        <v/>
      </c>
      <c r="V65" s="184"/>
      <c r="W65" s="184"/>
      <c r="X65" s="206"/>
      <c r="Y65" s="413" t="s">
        <v>57</v>
      </c>
      <c r="Z65" s="185" t="s">
        <v>57</v>
      </c>
      <c r="AA65" s="186"/>
      <c r="AB65" s="26" t="str">
        <f t="shared" si="7"/>
        <v/>
      </c>
      <c r="AC65" s="187"/>
      <c r="AD65" s="187"/>
      <c r="AE65" s="281"/>
      <c r="AF65" t="str">
        <f t="shared" si="15"/>
        <v/>
      </c>
      <c r="AG65">
        <f t="shared" si="8"/>
        <v>0</v>
      </c>
      <c r="AH65">
        <f t="shared" si="16"/>
        <v>0</v>
      </c>
      <c r="AI65">
        <f t="shared" si="17"/>
        <v>0</v>
      </c>
      <c r="AJ65">
        <f t="shared" si="18"/>
        <v>0</v>
      </c>
    </row>
    <row r="66" spans="1:36" ht="32.25" customHeight="1">
      <c r="A66" s="121" t="str">
        <f t="shared" si="9"/>
        <v/>
      </c>
      <c r="B66" s="158"/>
      <c r="C66" s="280"/>
      <c r="D66" s="98"/>
      <c r="E66" s="207"/>
      <c r="F66" s="22"/>
      <c r="G66" s="35" t="str">
        <f t="shared" si="19"/>
        <v/>
      </c>
      <c r="H66" s="22"/>
      <c r="I66" s="22"/>
      <c r="J66" s="207" t="s">
        <v>57</v>
      </c>
      <c r="K66" s="137"/>
      <c r="L66" s="90"/>
      <c r="M66" s="23" t="str">
        <f t="shared" si="10"/>
        <v/>
      </c>
      <c r="N66" s="26" t="str">
        <f t="shared" si="11"/>
        <v/>
      </c>
      <c r="O66" s="115"/>
      <c r="P66" s="95" t="str">
        <f t="shared" si="12"/>
        <v/>
      </c>
      <c r="Q66" s="431" t="str">
        <f t="shared" si="13"/>
        <v/>
      </c>
      <c r="R66" s="207" t="s">
        <v>57</v>
      </c>
      <c r="S66" s="184"/>
      <c r="T66" s="184"/>
      <c r="U66" s="26" t="str">
        <f t="shared" si="14"/>
        <v/>
      </c>
      <c r="V66" s="184"/>
      <c r="W66" s="184"/>
      <c r="X66" s="206"/>
      <c r="Y66" s="413" t="s">
        <v>57</v>
      </c>
      <c r="Z66" s="185" t="s">
        <v>57</v>
      </c>
      <c r="AA66" s="186"/>
      <c r="AB66" s="26" t="str">
        <f t="shared" si="7"/>
        <v/>
      </c>
      <c r="AC66" s="187"/>
      <c r="AD66" s="187"/>
      <c r="AE66" s="281"/>
      <c r="AF66" t="str">
        <f t="shared" si="15"/>
        <v/>
      </c>
      <c r="AG66">
        <f t="shared" si="8"/>
        <v>0</v>
      </c>
      <c r="AH66">
        <f t="shared" si="16"/>
        <v>0</v>
      </c>
      <c r="AI66">
        <f t="shared" si="17"/>
        <v>0</v>
      </c>
      <c r="AJ66">
        <f t="shared" si="18"/>
        <v>0</v>
      </c>
    </row>
    <row r="67" spans="1:36" ht="32.25" customHeight="1">
      <c r="A67" s="121" t="str">
        <f t="shared" si="9"/>
        <v/>
      </c>
      <c r="B67" s="158"/>
      <c r="C67" s="280"/>
      <c r="D67" s="98"/>
      <c r="E67" s="207"/>
      <c r="F67" s="22"/>
      <c r="G67" s="35" t="str">
        <f t="shared" si="19"/>
        <v/>
      </c>
      <c r="H67" s="22"/>
      <c r="I67" s="22"/>
      <c r="J67" s="207" t="s">
        <v>57</v>
      </c>
      <c r="K67" s="137"/>
      <c r="L67" s="90"/>
      <c r="M67" s="23" t="str">
        <f t="shared" si="10"/>
        <v/>
      </c>
      <c r="N67" s="26" t="str">
        <f t="shared" si="11"/>
        <v/>
      </c>
      <c r="O67" s="115"/>
      <c r="P67" s="95" t="str">
        <f t="shared" si="12"/>
        <v/>
      </c>
      <c r="Q67" s="431" t="str">
        <f t="shared" si="13"/>
        <v/>
      </c>
      <c r="R67" s="207" t="s">
        <v>57</v>
      </c>
      <c r="S67" s="184"/>
      <c r="T67" s="184"/>
      <c r="U67" s="26" t="str">
        <f t="shared" si="14"/>
        <v/>
      </c>
      <c r="V67" s="184"/>
      <c r="W67" s="184"/>
      <c r="X67" s="206"/>
      <c r="Y67" s="413" t="s">
        <v>57</v>
      </c>
      <c r="Z67" s="185" t="s">
        <v>57</v>
      </c>
      <c r="AA67" s="186"/>
      <c r="AB67" s="26" t="str">
        <f t="shared" si="7"/>
        <v/>
      </c>
      <c r="AC67" s="187"/>
      <c r="AD67" s="187"/>
      <c r="AE67" s="281"/>
      <c r="AF67" t="str">
        <f t="shared" si="15"/>
        <v/>
      </c>
      <c r="AG67">
        <f t="shared" si="8"/>
        <v>0</v>
      </c>
      <c r="AH67">
        <f t="shared" si="16"/>
        <v>0</v>
      </c>
      <c r="AI67">
        <f t="shared" si="17"/>
        <v>0</v>
      </c>
      <c r="AJ67">
        <f t="shared" si="18"/>
        <v>0</v>
      </c>
    </row>
    <row r="68" spans="1:36" ht="32.25" customHeight="1">
      <c r="A68" s="121" t="str">
        <f t="shared" si="9"/>
        <v/>
      </c>
      <c r="B68" s="158"/>
      <c r="C68" s="280"/>
      <c r="D68" s="98"/>
      <c r="E68" s="207"/>
      <c r="F68" s="22"/>
      <c r="G68" s="35" t="str">
        <f t="shared" si="19"/>
        <v/>
      </c>
      <c r="H68" s="22"/>
      <c r="I68" s="22"/>
      <c r="J68" s="207" t="s">
        <v>57</v>
      </c>
      <c r="K68" s="137"/>
      <c r="L68" s="90"/>
      <c r="M68" s="23" t="str">
        <f t="shared" si="10"/>
        <v/>
      </c>
      <c r="N68" s="26" t="str">
        <f t="shared" si="11"/>
        <v/>
      </c>
      <c r="O68" s="115"/>
      <c r="P68" s="95" t="str">
        <f t="shared" si="12"/>
        <v/>
      </c>
      <c r="Q68" s="431" t="str">
        <f t="shared" si="13"/>
        <v/>
      </c>
      <c r="R68" s="207" t="s">
        <v>57</v>
      </c>
      <c r="S68" s="184"/>
      <c r="T68" s="184"/>
      <c r="U68" s="26" t="str">
        <f t="shared" si="14"/>
        <v/>
      </c>
      <c r="V68" s="184"/>
      <c r="W68" s="184"/>
      <c r="X68" s="206"/>
      <c r="Y68" s="413" t="s">
        <v>57</v>
      </c>
      <c r="Z68" s="185" t="s">
        <v>57</v>
      </c>
      <c r="AA68" s="186"/>
      <c r="AB68" s="26" t="str">
        <f t="shared" si="7"/>
        <v/>
      </c>
      <c r="AC68" s="187"/>
      <c r="AD68" s="187"/>
      <c r="AE68" s="281"/>
      <c r="AF68" t="str">
        <f t="shared" si="15"/>
        <v/>
      </c>
      <c r="AG68">
        <f t="shared" si="8"/>
        <v>0</v>
      </c>
      <c r="AH68">
        <f t="shared" si="16"/>
        <v>0</v>
      </c>
      <c r="AI68">
        <f t="shared" si="17"/>
        <v>0</v>
      </c>
      <c r="AJ68">
        <f t="shared" si="18"/>
        <v>0</v>
      </c>
    </row>
    <row r="69" spans="1:36" ht="32.25" customHeight="1">
      <c r="A69" s="121" t="str">
        <f t="shared" si="9"/>
        <v/>
      </c>
      <c r="B69" s="158"/>
      <c r="C69" s="280"/>
      <c r="D69" s="98"/>
      <c r="E69" s="207"/>
      <c r="F69" s="22"/>
      <c r="G69" s="35" t="str">
        <f t="shared" si="19"/>
        <v/>
      </c>
      <c r="H69" s="22"/>
      <c r="I69" s="22"/>
      <c r="J69" s="207" t="s">
        <v>57</v>
      </c>
      <c r="K69" s="137"/>
      <c r="L69" s="90"/>
      <c r="M69" s="23" t="str">
        <f t="shared" si="10"/>
        <v/>
      </c>
      <c r="N69" s="26" t="str">
        <f t="shared" si="11"/>
        <v/>
      </c>
      <c r="O69" s="115"/>
      <c r="P69" s="95" t="str">
        <f t="shared" si="12"/>
        <v/>
      </c>
      <c r="Q69" s="431" t="str">
        <f t="shared" si="13"/>
        <v/>
      </c>
      <c r="R69" s="207" t="s">
        <v>57</v>
      </c>
      <c r="S69" s="184"/>
      <c r="T69" s="184"/>
      <c r="U69" s="26" t="str">
        <f t="shared" si="14"/>
        <v/>
      </c>
      <c r="V69" s="184"/>
      <c r="W69" s="184"/>
      <c r="X69" s="206"/>
      <c r="Y69" s="413" t="s">
        <v>57</v>
      </c>
      <c r="Z69" s="185" t="s">
        <v>57</v>
      </c>
      <c r="AA69" s="186"/>
      <c r="AB69" s="26" t="str">
        <f t="shared" si="7"/>
        <v/>
      </c>
      <c r="AC69" s="187"/>
      <c r="AD69" s="187"/>
      <c r="AE69" s="281"/>
      <c r="AF69" t="str">
        <f t="shared" si="15"/>
        <v/>
      </c>
      <c r="AG69">
        <f t="shared" si="8"/>
        <v>0</v>
      </c>
      <c r="AH69">
        <f t="shared" si="16"/>
        <v>0</v>
      </c>
      <c r="AI69">
        <f t="shared" si="17"/>
        <v>0</v>
      </c>
      <c r="AJ69">
        <f t="shared" si="18"/>
        <v>0</v>
      </c>
    </row>
    <row r="70" spans="1:36" ht="32.25" customHeight="1">
      <c r="A70" s="121" t="str">
        <f t="shared" si="9"/>
        <v/>
      </c>
      <c r="B70" s="158"/>
      <c r="C70" s="280"/>
      <c r="D70" s="98"/>
      <c r="E70" s="207"/>
      <c r="F70" s="22"/>
      <c r="G70" s="35" t="str">
        <f t="shared" si="19"/>
        <v/>
      </c>
      <c r="H70" s="22"/>
      <c r="I70" s="22"/>
      <c r="J70" s="207" t="s">
        <v>57</v>
      </c>
      <c r="K70" s="137"/>
      <c r="L70" s="90"/>
      <c r="M70" s="23" t="str">
        <f t="shared" si="10"/>
        <v/>
      </c>
      <c r="N70" s="26" t="str">
        <f t="shared" si="11"/>
        <v/>
      </c>
      <c r="O70" s="115"/>
      <c r="P70" s="95" t="str">
        <f t="shared" si="12"/>
        <v/>
      </c>
      <c r="Q70" s="431" t="str">
        <f t="shared" si="13"/>
        <v/>
      </c>
      <c r="R70" s="207" t="s">
        <v>57</v>
      </c>
      <c r="S70" s="184"/>
      <c r="T70" s="184"/>
      <c r="U70" s="26" t="str">
        <f t="shared" si="14"/>
        <v/>
      </c>
      <c r="V70" s="184"/>
      <c r="W70" s="184"/>
      <c r="X70" s="206"/>
      <c r="Y70" s="413" t="s">
        <v>57</v>
      </c>
      <c r="Z70" s="185" t="s">
        <v>57</v>
      </c>
      <c r="AA70" s="186"/>
      <c r="AB70" s="26" t="str">
        <f t="shared" si="7"/>
        <v/>
      </c>
      <c r="AC70" s="187"/>
      <c r="AD70" s="187"/>
      <c r="AE70" s="281"/>
      <c r="AF70" t="str">
        <f t="shared" si="15"/>
        <v/>
      </c>
      <c r="AG70">
        <f t="shared" si="8"/>
        <v>0</v>
      </c>
      <c r="AH70">
        <f t="shared" si="16"/>
        <v>0</v>
      </c>
      <c r="AI70">
        <f t="shared" si="17"/>
        <v>0</v>
      </c>
      <c r="AJ70">
        <f t="shared" si="18"/>
        <v>0</v>
      </c>
    </row>
    <row r="71" spans="1:36" ht="32.25" customHeight="1">
      <c r="A71" s="121" t="str">
        <f t="shared" si="9"/>
        <v/>
      </c>
      <c r="B71" s="158"/>
      <c r="C71" s="280"/>
      <c r="D71" s="98"/>
      <c r="E71" s="207"/>
      <c r="F71" s="22"/>
      <c r="G71" s="35" t="str">
        <f t="shared" si="19"/>
        <v/>
      </c>
      <c r="H71" s="22"/>
      <c r="I71" s="22"/>
      <c r="J71" s="207" t="s">
        <v>57</v>
      </c>
      <c r="K71" s="137"/>
      <c r="L71" s="90"/>
      <c r="M71" s="23" t="str">
        <f t="shared" si="10"/>
        <v/>
      </c>
      <c r="N71" s="26" t="str">
        <f t="shared" si="11"/>
        <v/>
      </c>
      <c r="O71" s="115"/>
      <c r="P71" s="95" t="str">
        <f t="shared" si="12"/>
        <v/>
      </c>
      <c r="Q71" s="431" t="str">
        <f t="shared" si="13"/>
        <v/>
      </c>
      <c r="R71" s="207" t="s">
        <v>57</v>
      </c>
      <c r="S71" s="184"/>
      <c r="T71" s="184"/>
      <c r="U71" s="26" t="str">
        <f t="shared" si="14"/>
        <v/>
      </c>
      <c r="V71" s="184"/>
      <c r="W71" s="184"/>
      <c r="X71" s="206"/>
      <c r="Y71" s="413" t="s">
        <v>57</v>
      </c>
      <c r="Z71" s="185" t="s">
        <v>57</v>
      </c>
      <c r="AA71" s="186"/>
      <c r="AB71" s="26" t="str">
        <f t="shared" si="7"/>
        <v/>
      </c>
      <c r="AC71" s="187"/>
      <c r="AD71" s="187"/>
      <c r="AE71" s="281"/>
      <c r="AF71" t="str">
        <f t="shared" si="15"/>
        <v/>
      </c>
      <c r="AG71">
        <f t="shared" si="8"/>
        <v>0</v>
      </c>
      <c r="AH71">
        <f t="shared" si="16"/>
        <v>0</v>
      </c>
      <c r="AI71">
        <f t="shared" si="17"/>
        <v>0</v>
      </c>
      <c r="AJ71">
        <f t="shared" si="18"/>
        <v>0</v>
      </c>
    </row>
    <row r="72" spans="1:36" ht="32.25" customHeight="1">
      <c r="A72" s="121" t="str">
        <f t="shared" si="9"/>
        <v/>
      </c>
      <c r="B72" s="158"/>
      <c r="C72" s="280"/>
      <c r="D72" s="98"/>
      <c r="E72" s="207"/>
      <c r="F72" s="22"/>
      <c r="G72" s="35" t="str">
        <f t="shared" si="19"/>
        <v/>
      </c>
      <c r="H72" s="22"/>
      <c r="I72" s="22"/>
      <c r="J72" s="207" t="s">
        <v>57</v>
      </c>
      <c r="K72" s="137"/>
      <c r="L72" s="90"/>
      <c r="M72" s="23" t="str">
        <f t="shared" si="10"/>
        <v/>
      </c>
      <c r="N72" s="26" t="str">
        <f t="shared" si="11"/>
        <v/>
      </c>
      <c r="O72" s="115"/>
      <c r="P72" s="95" t="str">
        <f t="shared" si="12"/>
        <v/>
      </c>
      <c r="Q72" s="431" t="str">
        <f t="shared" si="13"/>
        <v/>
      </c>
      <c r="R72" s="207" t="s">
        <v>57</v>
      </c>
      <c r="S72" s="184"/>
      <c r="T72" s="184"/>
      <c r="U72" s="26" t="str">
        <f t="shared" si="14"/>
        <v/>
      </c>
      <c r="V72" s="184"/>
      <c r="W72" s="184"/>
      <c r="X72" s="206"/>
      <c r="Y72" s="413" t="s">
        <v>57</v>
      </c>
      <c r="Z72" s="185" t="s">
        <v>57</v>
      </c>
      <c r="AA72" s="186"/>
      <c r="AB72" s="26" t="str">
        <f t="shared" si="7"/>
        <v/>
      </c>
      <c r="AC72" s="187"/>
      <c r="AD72" s="187"/>
      <c r="AE72" s="281"/>
      <c r="AF72" t="str">
        <f t="shared" si="15"/>
        <v/>
      </c>
      <c r="AG72">
        <f t="shared" si="8"/>
        <v>0</v>
      </c>
      <c r="AH72">
        <f t="shared" si="16"/>
        <v>0</v>
      </c>
      <c r="AI72">
        <f t="shared" si="17"/>
        <v>0</v>
      </c>
      <c r="AJ72">
        <f t="shared" si="18"/>
        <v>0</v>
      </c>
    </row>
    <row r="73" spans="1:36" ht="32.25" customHeight="1">
      <c r="A73" s="121" t="str">
        <f t="shared" si="9"/>
        <v/>
      </c>
      <c r="B73" s="158"/>
      <c r="C73" s="280"/>
      <c r="D73" s="98"/>
      <c r="E73" s="207"/>
      <c r="F73" s="22"/>
      <c r="G73" s="35" t="str">
        <f t="shared" si="19"/>
        <v/>
      </c>
      <c r="H73" s="22"/>
      <c r="I73" s="22"/>
      <c r="J73" s="207" t="s">
        <v>57</v>
      </c>
      <c r="K73" s="137"/>
      <c r="L73" s="90"/>
      <c r="M73" s="23" t="str">
        <f t="shared" si="10"/>
        <v/>
      </c>
      <c r="N73" s="26" t="str">
        <f t="shared" si="11"/>
        <v/>
      </c>
      <c r="O73" s="115"/>
      <c r="P73" s="95" t="str">
        <f t="shared" si="12"/>
        <v/>
      </c>
      <c r="Q73" s="431" t="str">
        <f t="shared" si="13"/>
        <v/>
      </c>
      <c r="R73" s="207" t="s">
        <v>57</v>
      </c>
      <c r="S73" s="184"/>
      <c r="T73" s="184"/>
      <c r="U73" s="26" t="str">
        <f t="shared" si="14"/>
        <v/>
      </c>
      <c r="V73" s="184"/>
      <c r="W73" s="184"/>
      <c r="X73" s="206"/>
      <c r="Y73" s="413" t="s">
        <v>57</v>
      </c>
      <c r="Z73" s="185" t="s">
        <v>57</v>
      </c>
      <c r="AA73" s="186"/>
      <c r="AB73" s="26" t="str">
        <f t="shared" si="7"/>
        <v/>
      </c>
      <c r="AC73" s="187"/>
      <c r="AD73" s="187"/>
      <c r="AE73" s="281"/>
      <c r="AF73" t="str">
        <f t="shared" si="15"/>
        <v/>
      </c>
      <c r="AG73">
        <f t="shared" si="8"/>
        <v>0</v>
      </c>
      <c r="AH73">
        <f t="shared" si="16"/>
        <v>0</v>
      </c>
      <c r="AI73">
        <f t="shared" si="17"/>
        <v>0</v>
      </c>
      <c r="AJ73">
        <f t="shared" si="18"/>
        <v>0</v>
      </c>
    </row>
    <row r="74" spans="1:36" ht="32.25" customHeight="1">
      <c r="A74" s="121" t="str">
        <f t="shared" si="9"/>
        <v/>
      </c>
      <c r="B74" s="158"/>
      <c r="C74" s="280"/>
      <c r="D74" s="98"/>
      <c r="E74" s="207"/>
      <c r="F74" s="22"/>
      <c r="G74" s="35" t="str">
        <f t="shared" si="19"/>
        <v/>
      </c>
      <c r="H74" s="22"/>
      <c r="I74" s="22"/>
      <c r="J74" s="207" t="s">
        <v>57</v>
      </c>
      <c r="K74" s="137"/>
      <c r="L74" s="90"/>
      <c r="M74" s="23" t="str">
        <f t="shared" si="10"/>
        <v/>
      </c>
      <c r="N74" s="26" t="str">
        <f t="shared" si="11"/>
        <v/>
      </c>
      <c r="O74" s="115"/>
      <c r="P74" s="95" t="str">
        <f t="shared" si="12"/>
        <v/>
      </c>
      <c r="Q74" s="431" t="str">
        <f t="shared" si="13"/>
        <v/>
      </c>
      <c r="R74" s="207" t="s">
        <v>57</v>
      </c>
      <c r="S74" s="184"/>
      <c r="T74" s="184"/>
      <c r="U74" s="26" t="str">
        <f t="shared" si="14"/>
        <v/>
      </c>
      <c r="V74" s="184"/>
      <c r="W74" s="184"/>
      <c r="X74" s="206"/>
      <c r="Y74" s="413" t="s">
        <v>57</v>
      </c>
      <c r="Z74" s="185" t="s">
        <v>57</v>
      </c>
      <c r="AA74" s="186"/>
      <c r="AB74" s="26" t="str">
        <f t="shared" si="7"/>
        <v/>
      </c>
      <c r="AC74" s="187"/>
      <c r="AD74" s="187"/>
      <c r="AE74" s="281"/>
      <c r="AF74" t="str">
        <f t="shared" si="15"/>
        <v/>
      </c>
      <c r="AG74">
        <f t="shared" si="8"/>
        <v>0</v>
      </c>
      <c r="AH74">
        <f t="shared" si="16"/>
        <v>0</v>
      </c>
      <c r="AI74">
        <f t="shared" si="17"/>
        <v>0</v>
      </c>
      <c r="AJ74">
        <f t="shared" si="18"/>
        <v>0</v>
      </c>
    </row>
    <row r="75" spans="1:36" ht="32.25" customHeight="1">
      <c r="A75" s="121" t="str">
        <f t="shared" si="9"/>
        <v/>
      </c>
      <c r="B75" s="158"/>
      <c r="C75" s="280"/>
      <c r="D75" s="98"/>
      <c r="E75" s="207"/>
      <c r="F75" s="22"/>
      <c r="G75" s="35" t="str">
        <f t="shared" si="19"/>
        <v/>
      </c>
      <c r="H75" s="22"/>
      <c r="I75" s="22"/>
      <c r="J75" s="207" t="s">
        <v>57</v>
      </c>
      <c r="K75" s="137"/>
      <c r="L75" s="90"/>
      <c r="M75" s="23" t="str">
        <f t="shared" si="10"/>
        <v/>
      </c>
      <c r="N75" s="26" t="str">
        <f t="shared" si="11"/>
        <v/>
      </c>
      <c r="O75" s="115"/>
      <c r="P75" s="95" t="str">
        <f t="shared" si="12"/>
        <v/>
      </c>
      <c r="Q75" s="431" t="str">
        <f t="shared" si="13"/>
        <v/>
      </c>
      <c r="R75" s="207" t="s">
        <v>57</v>
      </c>
      <c r="S75" s="184"/>
      <c r="T75" s="184"/>
      <c r="U75" s="26" t="str">
        <f t="shared" si="14"/>
        <v/>
      </c>
      <c r="V75" s="184"/>
      <c r="W75" s="184"/>
      <c r="X75" s="206"/>
      <c r="Y75" s="413" t="s">
        <v>57</v>
      </c>
      <c r="Z75" s="185" t="s">
        <v>57</v>
      </c>
      <c r="AA75" s="186"/>
      <c r="AB75" s="26" t="str">
        <f t="shared" si="7"/>
        <v/>
      </c>
      <c r="AC75" s="187"/>
      <c r="AD75" s="187"/>
      <c r="AE75" s="281"/>
      <c r="AF75" t="str">
        <f t="shared" si="15"/>
        <v/>
      </c>
      <c r="AG75">
        <f t="shared" si="8"/>
        <v>0</v>
      </c>
      <c r="AH75">
        <f t="shared" si="16"/>
        <v>0</v>
      </c>
      <c r="AI75">
        <f t="shared" si="17"/>
        <v>0</v>
      </c>
      <c r="AJ75">
        <f t="shared" si="18"/>
        <v>0</v>
      </c>
    </row>
    <row r="76" spans="1:36" ht="32.25" customHeight="1">
      <c r="A76" s="121" t="str">
        <f t="shared" si="9"/>
        <v/>
      </c>
      <c r="B76" s="158"/>
      <c r="C76" s="280"/>
      <c r="D76" s="99"/>
      <c r="E76" s="43"/>
      <c r="F76" s="22"/>
      <c r="G76" s="35" t="str">
        <f t="shared" si="19"/>
        <v/>
      </c>
      <c r="H76" s="22"/>
      <c r="I76" s="22"/>
      <c r="J76" s="207" t="s">
        <v>57</v>
      </c>
      <c r="K76" s="137"/>
      <c r="L76" s="90"/>
      <c r="M76" s="23" t="str">
        <f t="shared" si="10"/>
        <v/>
      </c>
      <c r="N76" s="26" t="str">
        <f t="shared" si="11"/>
        <v/>
      </c>
      <c r="O76" s="115"/>
      <c r="P76" s="95" t="str">
        <f t="shared" si="12"/>
        <v/>
      </c>
      <c r="Q76" s="431" t="str">
        <f t="shared" si="13"/>
        <v/>
      </c>
      <c r="R76" s="207" t="s">
        <v>57</v>
      </c>
      <c r="S76" s="184"/>
      <c r="T76" s="184"/>
      <c r="U76" s="26" t="str">
        <f t="shared" si="14"/>
        <v/>
      </c>
      <c r="V76" s="184"/>
      <c r="W76" s="184"/>
      <c r="X76" s="206"/>
      <c r="Y76" s="413" t="s">
        <v>57</v>
      </c>
      <c r="Z76" s="185" t="s">
        <v>57</v>
      </c>
      <c r="AA76" s="186"/>
      <c r="AB76" s="26" t="str">
        <f t="shared" si="7"/>
        <v/>
      </c>
      <c r="AC76" s="187"/>
      <c r="AD76" s="187"/>
      <c r="AE76" s="281"/>
      <c r="AF76" t="str">
        <f t="shared" si="15"/>
        <v/>
      </c>
      <c r="AG76">
        <f t="shared" si="8"/>
        <v>0</v>
      </c>
      <c r="AH76">
        <f t="shared" si="16"/>
        <v>0</v>
      </c>
      <c r="AI76">
        <f t="shared" si="17"/>
        <v>0</v>
      </c>
      <c r="AJ76">
        <f t="shared" si="18"/>
        <v>0</v>
      </c>
    </row>
    <row r="77" spans="1:36" ht="30.75" customHeight="1">
      <c r="A77" s="191"/>
      <c r="B77" s="158"/>
      <c r="C77" s="280"/>
      <c r="D77" s="47" t="s">
        <v>63</v>
      </c>
      <c r="E77" s="47"/>
      <c r="F77" s="47"/>
      <c r="G77" s="100"/>
      <c r="H77" s="100"/>
      <c r="I77" s="100"/>
      <c r="J77" s="100"/>
      <c r="K77" s="100"/>
      <c r="L77" s="100"/>
      <c r="M77" s="100"/>
      <c r="N77" s="100"/>
      <c r="O77" s="100"/>
      <c r="P77" s="100"/>
      <c r="Q77" s="100"/>
      <c r="R77" s="100"/>
      <c r="S77" s="47"/>
      <c r="T77" s="47"/>
      <c r="U77" s="93"/>
      <c r="V77" s="74"/>
      <c r="W77" s="47"/>
      <c r="X77" s="206"/>
      <c r="Y77" s="47"/>
      <c r="Z77" s="47"/>
      <c r="AA77" s="93"/>
      <c r="AB77" s="74"/>
      <c r="AC77" s="47"/>
      <c r="AD77" s="47"/>
      <c r="AE77" s="281"/>
      <c r="AG77">
        <f>SUM(AG57:AG76)</f>
        <v>0</v>
      </c>
      <c r="AH77">
        <f>SUM(AH57:AH76)</f>
        <v>0</v>
      </c>
      <c r="AI77">
        <f>SUM(AI57:AI76)</f>
        <v>0</v>
      </c>
      <c r="AJ77">
        <f>SUM(AJ57:AJ76)</f>
        <v>0</v>
      </c>
    </row>
    <row r="78" spans="1:36">
      <c r="A78" s="191"/>
      <c r="B78" s="158"/>
      <c r="C78" s="282"/>
      <c r="D78" s="266"/>
      <c r="E78" s="266"/>
      <c r="F78" s="266"/>
      <c r="G78" s="283"/>
      <c r="H78" s="266"/>
      <c r="I78" s="266"/>
      <c r="J78" s="266"/>
      <c r="K78" s="266"/>
      <c r="L78" s="266"/>
      <c r="M78" s="266"/>
      <c r="N78" s="266"/>
      <c r="O78" s="266"/>
      <c r="P78" s="361">
        <f>SUM(P57:P76)</f>
        <v>0</v>
      </c>
      <c r="Q78" s="266"/>
      <c r="R78" s="266"/>
      <c r="S78" s="310"/>
      <c r="T78" s="266"/>
      <c r="U78" s="361">
        <f>SUM(U57:U76)</f>
        <v>0</v>
      </c>
      <c r="V78" s="266"/>
      <c r="W78" s="266"/>
      <c r="X78" s="266"/>
      <c r="Y78" s="266"/>
      <c r="Z78" s="266"/>
      <c r="AA78" s="266"/>
      <c r="AB78" s="415">
        <f>SUM(AB57:AB76)</f>
        <v>0</v>
      </c>
      <c r="AC78" s="266"/>
      <c r="AD78" s="266"/>
      <c r="AE78" s="293"/>
    </row>
    <row r="79" spans="1:36">
      <c r="A79" s="191"/>
      <c r="B79" s="158"/>
      <c r="C79" s="158"/>
      <c r="D79" s="158"/>
      <c r="E79" s="158"/>
      <c r="F79" s="158"/>
      <c r="G79" s="89"/>
      <c r="H79" s="158"/>
      <c r="I79" s="158"/>
      <c r="J79" s="158"/>
      <c r="K79" s="158"/>
      <c r="L79" s="158"/>
      <c r="M79" s="158"/>
      <c r="N79" s="158"/>
      <c r="O79" s="158"/>
      <c r="P79" s="158"/>
      <c r="Q79" s="158"/>
      <c r="R79" s="158"/>
      <c r="S79" s="70"/>
      <c r="T79" s="158"/>
      <c r="U79" s="158"/>
      <c r="V79" s="158"/>
      <c r="W79" s="158"/>
      <c r="X79" s="158"/>
    </row>
    <row r="80" spans="1:36">
      <c r="A80" s="191"/>
      <c r="B80" s="158"/>
      <c r="C80" s="158"/>
      <c r="D80" s="158"/>
      <c r="E80" s="158"/>
      <c r="F80" s="158"/>
      <c r="G80" s="89"/>
      <c r="H80" s="158"/>
      <c r="I80" s="158"/>
      <c r="J80" s="158"/>
      <c r="K80" s="158"/>
      <c r="L80" s="158"/>
      <c r="M80" s="158"/>
      <c r="N80" s="158"/>
      <c r="O80" s="158"/>
      <c r="P80" s="158"/>
      <c r="Q80" s="158"/>
      <c r="R80" s="158"/>
      <c r="S80" s="70"/>
      <c r="T80" s="158"/>
      <c r="U80" s="158"/>
      <c r="V80" s="158"/>
      <c r="W80" s="158"/>
      <c r="X80" s="158"/>
    </row>
    <row r="81" spans="1:24">
      <c r="A81" s="191"/>
      <c r="B81" s="3"/>
      <c r="C81" s="3"/>
      <c r="D81" s="3"/>
      <c r="E81" s="3"/>
      <c r="F81" s="3"/>
      <c r="G81" s="91"/>
      <c r="H81" s="3"/>
      <c r="I81" s="3"/>
      <c r="J81" s="3"/>
      <c r="K81" s="3"/>
      <c r="L81" s="3"/>
      <c r="M81" s="3"/>
      <c r="N81" s="3"/>
      <c r="O81" s="3"/>
      <c r="P81" s="3"/>
      <c r="Q81" s="3"/>
      <c r="R81" s="3"/>
      <c r="S81" s="71"/>
      <c r="T81" s="158"/>
      <c r="U81" s="158"/>
      <c r="V81" s="158"/>
      <c r="W81" s="158"/>
      <c r="X81" s="158"/>
    </row>
    <row r="82" spans="1:24">
      <c r="A82" s="191"/>
      <c r="B82" s="3"/>
      <c r="C82" s="231" t="s">
        <v>230</v>
      </c>
      <c r="D82" s="231"/>
      <c r="E82" s="231"/>
      <c r="F82" s="231"/>
      <c r="G82" s="231"/>
      <c r="H82" s="231"/>
      <c r="I82" s="231"/>
      <c r="J82" s="231"/>
      <c r="K82" s="231"/>
      <c r="L82" s="231"/>
      <c r="M82" s="231"/>
      <c r="N82" s="231"/>
      <c r="O82" s="231"/>
      <c r="P82" s="231"/>
      <c r="Q82" s="231"/>
      <c r="R82" s="231"/>
      <c r="S82" s="231"/>
      <c r="T82" s="231"/>
      <c r="U82" s="231"/>
      <c r="V82" s="231"/>
      <c r="W82" s="231"/>
      <c r="X82" s="158"/>
    </row>
    <row r="83" spans="1:24" ht="32.25" customHeight="1" thickBot="1">
      <c r="A83" s="191"/>
      <c r="B83" s="3"/>
      <c r="C83" s="286"/>
      <c r="D83" s="4" t="s">
        <v>273</v>
      </c>
      <c r="E83" s="296"/>
      <c r="F83" s="296"/>
      <c r="G83" s="296"/>
      <c r="H83" s="296"/>
      <c r="I83" s="296"/>
      <c r="J83" s="296"/>
      <c r="K83" s="296"/>
      <c r="L83" s="296"/>
      <c r="M83" s="296"/>
      <c r="N83" s="296"/>
      <c r="O83" s="296"/>
      <c r="P83" s="296"/>
      <c r="Q83" s="362"/>
      <c r="R83" s="363" t="s">
        <v>70</v>
      </c>
      <c r="S83" s="364" t="str">
        <f>IFERROR((COUNTIF(S85:S134,"Yes"))/(COUNTIF(S85:S134,"Yes")+COUNTIF(S85:S134,"No")),"")</f>
        <v/>
      </c>
      <c r="T83" s="364" t="str">
        <f>IFERROR((COUNTIF(T85:T134,"Yes"))/(COUNTIF(T85:T134,"Yes")+COUNTIF(T85:T134,"No")),"")</f>
        <v/>
      </c>
      <c r="U83" s="296"/>
      <c r="V83" s="296"/>
      <c r="W83" s="290"/>
      <c r="X83" s="158"/>
    </row>
    <row r="84" spans="1:24" ht="125.25" customHeight="1">
      <c r="A84" s="191"/>
      <c r="B84" s="158"/>
      <c r="C84" s="280"/>
      <c r="D84" s="271" t="s">
        <v>99</v>
      </c>
      <c r="E84" s="271" t="s">
        <v>132</v>
      </c>
      <c r="F84" s="304" t="s">
        <v>13</v>
      </c>
      <c r="G84" s="271" t="s">
        <v>14</v>
      </c>
      <c r="H84" s="271" t="s">
        <v>16</v>
      </c>
      <c r="I84" s="271" t="s">
        <v>17</v>
      </c>
      <c r="J84" s="311" t="s">
        <v>18</v>
      </c>
      <c r="K84" s="271" t="s">
        <v>19</v>
      </c>
      <c r="L84" s="311" t="s">
        <v>20</v>
      </c>
      <c r="M84" s="305" t="s">
        <v>19</v>
      </c>
      <c r="N84" s="312" t="s">
        <v>123</v>
      </c>
      <c r="O84" s="312" t="s">
        <v>124</v>
      </c>
      <c r="P84" s="312" t="s">
        <v>46</v>
      </c>
      <c r="Q84" s="312" t="s">
        <v>21</v>
      </c>
      <c r="R84" s="313" t="s">
        <v>90</v>
      </c>
      <c r="S84" s="314" t="s">
        <v>72</v>
      </c>
      <c r="T84" s="314" t="s">
        <v>24</v>
      </c>
      <c r="U84" s="271" t="s">
        <v>25</v>
      </c>
      <c r="V84" s="271" t="s">
        <v>26</v>
      </c>
      <c r="W84" s="281"/>
      <c r="X84" s="158"/>
    </row>
    <row r="85" spans="1:24" ht="15" customHeight="1">
      <c r="A85" s="191"/>
      <c r="B85" s="158"/>
      <c r="C85" s="280"/>
      <c r="D85" s="422" t="s">
        <v>57</v>
      </c>
      <c r="E85" s="90"/>
      <c r="F85" s="90"/>
      <c r="G85" s="207"/>
      <c r="H85" s="207" t="s">
        <v>57</v>
      </c>
      <c r="I85" s="207" t="s">
        <v>57</v>
      </c>
      <c r="J85" s="111"/>
      <c r="K85" s="183"/>
      <c r="L85" s="111"/>
      <c r="M85" s="207"/>
      <c r="N85" s="35" t="str">
        <f>IF(D85="Exclusion",IF(E85=$F$12,$F$6,VLOOKUP(E85,$D$57:$F$76,3,FALSE)),"")</f>
        <v/>
      </c>
      <c r="O85" s="35" t="str">
        <f t="shared" ref="O85:O116" si="20">IF(N85="","",IF(ABS(N85-RatingPdStart)&gt;60,"Rating Period outside of Billing Period",DATE(YEAR(N85)+1,MONTH(N85),DAY(N85)-1)))</f>
        <v/>
      </c>
      <c r="P85" s="60" t="str">
        <f>IF(OR(J85="",D85="Not Applicable"),"",IF(L85-J85+1&lt;0,"Billing Dates are mixed up",L85-J85+1))</f>
        <v/>
      </c>
      <c r="Q85" s="26" t="str">
        <f t="shared" ref="Q85:Q116" si="21">IF(OR(J85="",L85="",P85=""),"",IF(D85="Inclusion",IF(MIN(L85,RatingPdEnd+60)-MAX(J85,RatingPdStart-60)+1&lt;=0,0,MIN(MIN(L85,RatingPdEnd+60)-MAX(J85,RatingPdStart-60)+1,RatingPdEnd-RatingPdStart+1)),MIN(L85,O85)-MAX(J85,N85)+1))</f>
        <v/>
      </c>
      <c r="R85" s="95" t="str">
        <f>IFERROR((M85-K85)/P85*Q85,"")</f>
        <v/>
      </c>
      <c r="S85" s="140" t="s">
        <v>57</v>
      </c>
      <c r="T85" s="140" t="s">
        <v>57</v>
      </c>
      <c r="U85" s="141"/>
      <c r="V85" s="140" t="s">
        <v>57</v>
      </c>
      <c r="W85" s="281"/>
      <c r="X85" s="158"/>
    </row>
    <row r="86" spans="1:24" ht="15" customHeight="1">
      <c r="A86" s="191"/>
      <c r="B86" s="158"/>
      <c r="C86" s="280"/>
      <c r="D86" s="422" t="s">
        <v>57</v>
      </c>
      <c r="E86" s="90"/>
      <c r="F86" s="90"/>
      <c r="G86" s="207"/>
      <c r="H86" s="207" t="s">
        <v>57</v>
      </c>
      <c r="I86" s="207" t="s">
        <v>57</v>
      </c>
      <c r="J86" s="111"/>
      <c r="K86" s="207"/>
      <c r="L86" s="111"/>
      <c r="M86" s="207"/>
      <c r="N86" s="35" t="str">
        <f t="shared" ref="N86:N134" si="22">IF(D86="Exclusion",IF(E86=$F$12,$F$6,VLOOKUP(E86,$D$57:$F$76,3,FALSE)),"")</f>
        <v/>
      </c>
      <c r="O86" s="35" t="str">
        <f t="shared" si="20"/>
        <v/>
      </c>
      <c r="P86" s="60" t="str">
        <f t="shared" ref="P86:P134" si="23">IF(OR(J86="",D86="Not Applicable"),"",IF(L86-J86+1&lt;0,"Billing Dates are mixed up",L86-J86+1))</f>
        <v/>
      </c>
      <c r="Q86" s="26" t="str">
        <f t="shared" si="21"/>
        <v/>
      </c>
      <c r="R86" s="95" t="str">
        <f t="shared" ref="R86:R134" si="24">IFERROR((M86-K86)/P86*Q86,"")</f>
        <v/>
      </c>
      <c r="S86" s="140" t="s">
        <v>57</v>
      </c>
      <c r="T86" s="140" t="s">
        <v>57</v>
      </c>
      <c r="U86" s="141"/>
      <c r="V86" s="140" t="s">
        <v>57</v>
      </c>
      <c r="W86" s="281"/>
      <c r="X86" s="158"/>
    </row>
    <row r="87" spans="1:24" ht="15" customHeight="1">
      <c r="A87" s="191"/>
      <c r="B87" s="158"/>
      <c r="C87" s="280"/>
      <c r="D87" s="422" t="s">
        <v>57</v>
      </c>
      <c r="E87" s="90"/>
      <c r="F87" s="90"/>
      <c r="G87" s="207"/>
      <c r="H87" s="207" t="s">
        <v>57</v>
      </c>
      <c r="I87" s="207" t="s">
        <v>57</v>
      </c>
      <c r="J87" s="111"/>
      <c r="K87" s="207"/>
      <c r="L87" s="111"/>
      <c r="M87" s="207"/>
      <c r="N87" s="35" t="str">
        <f t="shared" si="22"/>
        <v/>
      </c>
      <c r="O87" s="35" t="str">
        <f t="shared" si="20"/>
        <v/>
      </c>
      <c r="P87" s="60" t="str">
        <f t="shared" si="23"/>
        <v/>
      </c>
      <c r="Q87" s="26" t="str">
        <f t="shared" si="21"/>
        <v/>
      </c>
      <c r="R87" s="95" t="str">
        <f t="shared" si="24"/>
        <v/>
      </c>
      <c r="S87" s="140" t="s">
        <v>57</v>
      </c>
      <c r="T87" s="140" t="s">
        <v>57</v>
      </c>
      <c r="U87" s="141"/>
      <c r="V87" s="140" t="s">
        <v>57</v>
      </c>
      <c r="W87" s="281"/>
      <c r="X87" s="158"/>
    </row>
    <row r="88" spans="1:24" ht="15" customHeight="1">
      <c r="A88" s="191"/>
      <c r="B88" s="158"/>
      <c r="C88" s="280"/>
      <c r="D88" s="422" t="s">
        <v>57</v>
      </c>
      <c r="E88" s="90"/>
      <c r="F88" s="90"/>
      <c r="G88" s="207"/>
      <c r="H88" s="207" t="s">
        <v>57</v>
      </c>
      <c r="I88" s="207" t="s">
        <v>57</v>
      </c>
      <c r="J88" s="111"/>
      <c r="K88" s="207"/>
      <c r="L88" s="111"/>
      <c r="M88" s="207"/>
      <c r="N88" s="35" t="str">
        <f t="shared" si="22"/>
        <v/>
      </c>
      <c r="O88" s="35" t="str">
        <f t="shared" si="20"/>
        <v/>
      </c>
      <c r="P88" s="60" t="str">
        <f t="shared" si="23"/>
        <v/>
      </c>
      <c r="Q88" s="26" t="str">
        <f t="shared" si="21"/>
        <v/>
      </c>
      <c r="R88" s="95" t="str">
        <f t="shared" si="24"/>
        <v/>
      </c>
      <c r="S88" s="140" t="s">
        <v>57</v>
      </c>
      <c r="T88" s="140" t="s">
        <v>57</v>
      </c>
      <c r="U88" s="141"/>
      <c r="V88" s="140" t="s">
        <v>57</v>
      </c>
      <c r="W88" s="281"/>
      <c r="X88" s="158"/>
    </row>
    <row r="89" spans="1:24" ht="15" customHeight="1">
      <c r="A89" s="191"/>
      <c r="B89" s="158"/>
      <c r="C89" s="280"/>
      <c r="D89" s="422" t="s">
        <v>57</v>
      </c>
      <c r="E89" s="90"/>
      <c r="F89" s="90"/>
      <c r="G89" s="207"/>
      <c r="H89" s="207" t="s">
        <v>57</v>
      </c>
      <c r="I89" s="207" t="s">
        <v>57</v>
      </c>
      <c r="J89" s="111"/>
      <c r="K89" s="207"/>
      <c r="L89" s="111"/>
      <c r="M89" s="207"/>
      <c r="N89" s="35" t="str">
        <f t="shared" si="22"/>
        <v/>
      </c>
      <c r="O89" s="35" t="str">
        <f t="shared" si="20"/>
        <v/>
      </c>
      <c r="P89" s="60" t="str">
        <f t="shared" si="23"/>
        <v/>
      </c>
      <c r="Q89" s="26" t="str">
        <f t="shared" si="21"/>
        <v/>
      </c>
      <c r="R89" s="95" t="str">
        <f t="shared" si="24"/>
        <v/>
      </c>
      <c r="S89" s="140" t="s">
        <v>57</v>
      </c>
      <c r="T89" s="140" t="s">
        <v>57</v>
      </c>
      <c r="U89" s="141"/>
      <c r="V89" s="140" t="s">
        <v>57</v>
      </c>
      <c r="W89" s="281"/>
      <c r="X89" s="158"/>
    </row>
    <row r="90" spans="1:24" ht="15" customHeight="1">
      <c r="A90" s="191"/>
      <c r="B90" s="158"/>
      <c r="C90" s="280"/>
      <c r="D90" s="422" t="s">
        <v>57</v>
      </c>
      <c r="E90" s="90"/>
      <c r="F90" s="90"/>
      <c r="G90" s="207"/>
      <c r="H90" s="207" t="s">
        <v>57</v>
      </c>
      <c r="I90" s="207" t="s">
        <v>57</v>
      </c>
      <c r="J90" s="111"/>
      <c r="K90" s="207"/>
      <c r="L90" s="111"/>
      <c r="M90" s="207"/>
      <c r="N90" s="35" t="str">
        <f t="shared" si="22"/>
        <v/>
      </c>
      <c r="O90" s="35" t="str">
        <f t="shared" si="20"/>
        <v/>
      </c>
      <c r="P90" s="60" t="str">
        <f t="shared" si="23"/>
        <v/>
      </c>
      <c r="Q90" s="26" t="str">
        <f t="shared" si="21"/>
        <v/>
      </c>
      <c r="R90" s="95" t="str">
        <f t="shared" si="24"/>
        <v/>
      </c>
      <c r="S90" s="140" t="s">
        <v>57</v>
      </c>
      <c r="T90" s="140" t="s">
        <v>57</v>
      </c>
      <c r="U90" s="141"/>
      <c r="V90" s="140" t="s">
        <v>57</v>
      </c>
      <c r="W90" s="281"/>
      <c r="X90" s="158"/>
    </row>
    <row r="91" spans="1:24" ht="15" customHeight="1">
      <c r="A91" s="191"/>
      <c r="B91" s="158"/>
      <c r="C91" s="280"/>
      <c r="D91" s="422" t="s">
        <v>57</v>
      </c>
      <c r="E91" s="90"/>
      <c r="F91" s="90"/>
      <c r="G91" s="207"/>
      <c r="H91" s="207" t="s">
        <v>57</v>
      </c>
      <c r="I91" s="207" t="s">
        <v>57</v>
      </c>
      <c r="J91" s="111"/>
      <c r="K91" s="207"/>
      <c r="L91" s="111"/>
      <c r="M91" s="207"/>
      <c r="N91" s="35" t="str">
        <f t="shared" si="22"/>
        <v/>
      </c>
      <c r="O91" s="35" t="str">
        <f t="shared" si="20"/>
        <v/>
      </c>
      <c r="P91" s="60" t="str">
        <f t="shared" si="23"/>
        <v/>
      </c>
      <c r="Q91" s="26" t="str">
        <f t="shared" si="21"/>
        <v/>
      </c>
      <c r="R91" s="95" t="str">
        <f t="shared" si="24"/>
        <v/>
      </c>
      <c r="S91" s="140" t="s">
        <v>57</v>
      </c>
      <c r="T91" s="140" t="s">
        <v>57</v>
      </c>
      <c r="U91" s="141"/>
      <c r="V91" s="140" t="s">
        <v>57</v>
      </c>
      <c r="W91" s="281"/>
      <c r="X91" s="158"/>
    </row>
    <row r="92" spans="1:24" ht="15" customHeight="1">
      <c r="A92" s="191"/>
      <c r="B92" s="158"/>
      <c r="C92" s="280"/>
      <c r="D92" s="422" t="s">
        <v>57</v>
      </c>
      <c r="E92" s="90"/>
      <c r="F92" s="90"/>
      <c r="G92" s="207"/>
      <c r="H92" s="207" t="s">
        <v>57</v>
      </c>
      <c r="I92" s="207" t="s">
        <v>57</v>
      </c>
      <c r="J92" s="111"/>
      <c r="K92" s="207"/>
      <c r="L92" s="111"/>
      <c r="M92" s="207"/>
      <c r="N92" s="35" t="str">
        <f t="shared" si="22"/>
        <v/>
      </c>
      <c r="O92" s="35" t="str">
        <f t="shared" si="20"/>
        <v/>
      </c>
      <c r="P92" s="60" t="str">
        <f t="shared" si="23"/>
        <v/>
      </c>
      <c r="Q92" s="26" t="str">
        <f t="shared" si="21"/>
        <v/>
      </c>
      <c r="R92" s="95" t="str">
        <f t="shared" si="24"/>
        <v/>
      </c>
      <c r="S92" s="140" t="s">
        <v>57</v>
      </c>
      <c r="T92" s="140" t="s">
        <v>57</v>
      </c>
      <c r="U92" s="141"/>
      <c r="V92" s="140" t="s">
        <v>57</v>
      </c>
      <c r="W92" s="281"/>
      <c r="X92" s="158"/>
    </row>
    <row r="93" spans="1:24" ht="15" customHeight="1">
      <c r="A93" s="191"/>
      <c r="B93" s="158"/>
      <c r="C93" s="280"/>
      <c r="D93" s="422" t="s">
        <v>57</v>
      </c>
      <c r="E93" s="90"/>
      <c r="F93" s="90"/>
      <c r="G93" s="207"/>
      <c r="H93" s="207" t="s">
        <v>57</v>
      </c>
      <c r="I93" s="207" t="s">
        <v>57</v>
      </c>
      <c r="J93" s="111"/>
      <c r="K93" s="207"/>
      <c r="L93" s="111"/>
      <c r="M93" s="207"/>
      <c r="N93" s="35" t="str">
        <f t="shared" si="22"/>
        <v/>
      </c>
      <c r="O93" s="35" t="str">
        <f t="shared" si="20"/>
        <v/>
      </c>
      <c r="P93" s="60" t="str">
        <f t="shared" si="23"/>
        <v/>
      </c>
      <c r="Q93" s="26" t="str">
        <f t="shared" si="21"/>
        <v/>
      </c>
      <c r="R93" s="95" t="str">
        <f t="shared" si="24"/>
        <v/>
      </c>
      <c r="S93" s="140" t="s">
        <v>57</v>
      </c>
      <c r="T93" s="140" t="s">
        <v>57</v>
      </c>
      <c r="U93" s="141"/>
      <c r="V93" s="140" t="s">
        <v>57</v>
      </c>
      <c r="W93" s="281"/>
      <c r="X93" s="158"/>
    </row>
    <row r="94" spans="1:24" ht="15" customHeight="1">
      <c r="A94" s="191"/>
      <c r="B94" s="158"/>
      <c r="C94" s="280"/>
      <c r="D94" s="422" t="s">
        <v>57</v>
      </c>
      <c r="E94" s="90"/>
      <c r="F94" s="90"/>
      <c r="G94" s="207"/>
      <c r="H94" s="207" t="s">
        <v>57</v>
      </c>
      <c r="I94" s="207" t="s">
        <v>57</v>
      </c>
      <c r="J94" s="111"/>
      <c r="K94" s="207"/>
      <c r="L94" s="111"/>
      <c r="M94" s="207"/>
      <c r="N94" s="35" t="str">
        <f t="shared" si="22"/>
        <v/>
      </c>
      <c r="O94" s="35" t="str">
        <f t="shared" si="20"/>
        <v/>
      </c>
      <c r="P94" s="60" t="str">
        <f t="shared" si="23"/>
        <v/>
      </c>
      <c r="Q94" s="26" t="str">
        <f t="shared" si="21"/>
        <v/>
      </c>
      <c r="R94" s="95" t="str">
        <f t="shared" si="24"/>
        <v/>
      </c>
      <c r="S94" s="140" t="s">
        <v>57</v>
      </c>
      <c r="T94" s="140" t="s">
        <v>57</v>
      </c>
      <c r="U94" s="141"/>
      <c r="V94" s="140" t="s">
        <v>57</v>
      </c>
      <c r="W94" s="281"/>
      <c r="X94" s="158"/>
    </row>
    <row r="95" spans="1:24" ht="15" customHeight="1">
      <c r="A95" s="191"/>
      <c r="B95" s="158"/>
      <c r="C95" s="280"/>
      <c r="D95" s="422" t="s">
        <v>57</v>
      </c>
      <c r="E95" s="90"/>
      <c r="F95" s="90"/>
      <c r="G95" s="207"/>
      <c r="H95" s="207" t="s">
        <v>57</v>
      </c>
      <c r="I95" s="207" t="s">
        <v>57</v>
      </c>
      <c r="J95" s="111"/>
      <c r="K95" s="207"/>
      <c r="L95" s="111"/>
      <c r="M95" s="207"/>
      <c r="N95" s="35" t="str">
        <f t="shared" si="22"/>
        <v/>
      </c>
      <c r="O95" s="35" t="str">
        <f t="shared" si="20"/>
        <v/>
      </c>
      <c r="P95" s="60" t="str">
        <f t="shared" si="23"/>
        <v/>
      </c>
      <c r="Q95" s="26" t="str">
        <f t="shared" si="21"/>
        <v/>
      </c>
      <c r="R95" s="95" t="str">
        <f t="shared" si="24"/>
        <v/>
      </c>
      <c r="S95" s="140" t="s">
        <v>57</v>
      </c>
      <c r="T95" s="140" t="s">
        <v>57</v>
      </c>
      <c r="U95" s="141"/>
      <c r="V95" s="140" t="s">
        <v>57</v>
      </c>
      <c r="W95" s="281"/>
      <c r="X95" s="158"/>
    </row>
    <row r="96" spans="1:24" ht="15" customHeight="1">
      <c r="A96" s="191"/>
      <c r="B96" s="158"/>
      <c r="C96" s="280"/>
      <c r="D96" s="422" t="s">
        <v>57</v>
      </c>
      <c r="E96" s="90"/>
      <c r="F96" s="90"/>
      <c r="G96" s="207"/>
      <c r="H96" s="207" t="s">
        <v>57</v>
      </c>
      <c r="I96" s="207" t="s">
        <v>57</v>
      </c>
      <c r="J96" s="111"/>
      <c r="K96" s="207"/>
      <c r="L96" s="111"/>
      <c r="M96" s="207"/>
      <c r="N96" s="35" t="str">
        <f t="shared" si="22"/>
        <v/>
      </c>
      <c r="O96" s="35" t="str">
        <f t="shared" si="20"/>
        <v/>
      </c>
      <c r="P96" s="60" t="str">
        <f t="shared" si="23"/>
        <v/>
      </c>
      <c r="Q96" s="26" t="str">
        <f t="shared" si="21"/>
        <v/>
      </c>
      <c r="R96" s="95" t="str">
        <f t="shared" si="24"/>
        <v/>
      </c>
      <c r="S96" s="140" t="s">
        <v>57</v>
      </c>
      <c r="T96" s="140" t="s">
        <v>57</v>
      </c>
      <c r="U96" s="141"/>
      <c r="V96" s="140" t="s">
        <v>57</v>
      </c>
      <c r="W96" s="281"/>
      <c r="X96" s="158"/>
    </row>
    <row r="97" spans="1:24" ht="15" customHeight="1">
      <c r="A97" s="191"/>
      <c r="B97" s="158"/>
      <c r="C97" s="280"/>
      <c r="D97" s="422" t="s">
        <v>57</v>
      </c>
      <c r="E97" s="90"/>
      <c r="F97" s="90"/>
      <c r="G97" s="207"/>
      <c r="H97" s="207" t="s">
        <v>57</v>
      </c>
      <c r="I97" s="207" t="s">
        <v>57</v>
      </c>
      <c r="J97" s="111"/>
      <c r="K97" s="207"/>
      <c r="L97" s="111"/>
      <c r="M97" s="207"/>
      <c r="N97" s="35" t="str">
        <f t="shared" si="22"/>
        <v/>
      </c>
      <c r="O97" s="35" t="str">
        <f t="shared" si="20"/>
        <v/>
      </c>
      <c r="P97" s="60" t="str">
        <f t="shared" si="23"/>
        <v/>
      </c>
      <c r="Q97" s="26" t="str">
        <f t="shared" si="21"/>
        <v/>
      </c>
      <c r="R97" s="95" t="str">
        <f t="shared" si="24"/>
        <v/>
      </c>
      <c r="S97" s="140" t="s">
        <v>57</v>
      </c>
      <c r="T97" s="140" t="s">
        <v>57</v>
      </c>
      <c r="U97" s="141"/>
      <c r="V97" s="140" t="s">
        <v>57</v>
      </c>
      <c r="W97" s="281"/>
      <c r="X97" s="158"/>
    </row>
    <row r="98" spans="1:24" ht="15" customHeight="1">
      <c r="A98" s="191"/>
      <c r="B98" s="158"/>
      <c r="C98" s="280"/>
      <c r="D98" s="422" t="s">
        <v>57</v>
      </c>
      <c r="E98" s="90"/>
      <c r="F98" s="90"/>
      <c r="G98" s="207"/>
      <c r="H98" s="207" t="s">
        <v>57</v>
      </c>
      <c r="I98" s="207" t="s">
        <v>57</v>
      </c>
      <c r="J98" s="111"/>
      <c r="K98" s="207"/>
      <c r="L98" s="111"/>
      <c r="M98" s="207"/>
      <c r="N98" s="35" t="str">
        <f t="shared" si="22"/>
        <v/>
      </c>
      <c r="O98" s="35" t="str">
        <f t="shared" si="20"/>
        <v/>
      </c>
      <c r="P98" s="60" t="str">
        <f t="shared" si="23"/>
        <v/>
      </c>
      <c r="Q98" s="26" t="str">
        <f t="shared" si="21"/>
        <v/>
      </c>
      <c r="R98" s="95" t="str">
        <f t="shared" si="24"/>
        <v/>
      </c>
      <c r="S98" s="140" t="s">
        <v>57</v>
      </c>
      <c r="T98" s="140" t="s">
        <v>57</v>
      </c>
      <c r="U98" s="141"/>
      <c r="V98" s="140" t="s">
        <v>57</v>
      </c>
      <c r="W98" s="281"/>
      <c r="X98" s="158"/>
    </row>
    <row r="99" spans="1:24" ht="15" customHeight="1">
      <c r="A99" s="191"/>
      <c r="B99" s="158"/>
      <c r="C99" s="280"/>
      <c r="D99" s="422" t="s">
        <v>57</v>
      </c>
      <c r="E99" s="90"/>
      <c r="F99" s="90"/>
      <c r="G99" s="207"/>
      <c r="H99" s="207" t="s">
        <v>57</v>
      </c>
      <c r="I99" s="207" t="s">
        <v>57</v>
      </c>
      <c r="J99" s="111"/>
      <c r="K99" s="207"/>
      <c r="L99" s="111"/>
      <c r="M99" s="207"/>
      <c r="N99" s="35" t="str">
        <f t="shared" si="22"/>
        <v/>
      </c>
      <c r="O99" s="35" t="str">
        <f t="shared" si="20"/>
        <v/>
      </c>
      <c r="P99" s="60" t="str">
        <f t="shared" si="23"/>
        <v/>
      </c>
      <c r="Q99" s="26" t="str">
        <f t="shared" si="21"/>
        <v/>
      </c>
      <c r="R99" s="95" t="str">
        <f t="shared" si="24"/>
        <v/>
      </c>
      <c r="S99" s="140" t="s">
        <v>57</v>
      </c>
      <c r="T99" s="140" t="s">
        <v>57</v>
      </c>
      <c r="U99" s="140"/>
      <c r="V99" s="140" t="s">
        <v>57</v>
      </c>
      <c r="W99" s="281"/>
      <c r="X99" s="158"/>
    </row>
    <row r="100" spans="1:24" ht="15" customHeight="1">
      <c r="A100" s="191"/>
      <c r="B100" s="158"/>
      <c r="C100" s="280"/>
      <c r="D100" s="422" t="s">
        <v>57</v>
      </c>
      <c r="E100" s="90"/>
      <c r="F100" s="90"/>
      <c r="G100" s="207"/>
      <c r="H100" s="207" t="s">
        <v>57</v>
      </c>
      <c r="I100" s="207" t="s">
        <v>57</v>
      </c>
      <c r="J100" s="111"/>
      <c r="K100" s="207"/>
      <c r="L100" s="111"/>
      <c r="M100" s="207"/>
      <c r="N100" s="35" t="str">
        <f t="shared" si="22"/>
        <v/>
      </c>
      <c r="O100" s="35" t="str">
        <f t="shared" si="20"/>
        <v/>
      </c>
      <c r="P100" s="60" t="str">
        <f t="shared" si="23"/>
        <v/>
      </c>
      <c r="Q100" s="26" t="str">
        <f t="shared" si="21"/>
        <v/>
      </c>
      <c r="R100" s="95" t="str">
        <f t="shared" si="24"/>
        <v/>
      </c>
      <c r="S100" s="140" t="s">
        <v>57</v>
      </c>
      <c r="T100" s="140" t="s">
        <v>57</v>
      </c>
      <c r="U100" s="140"/>
      <c r="V100" s="140" t="s">
        <v>57</v>
      </c>
      <c r="W100" s="281"/>
      <c r="X100" s="158"/>
    </row>
    <row r="101" spans="1:24" ht="15" customHeight="1">
      <c r="A101" s="191"/>
      <c r="B101" s="158"/>
      <c r="C101" s="280"/>
      <c r="D101" s="422" t="s">
        <v>57</v>
      </c>
      <c r="E101" s="90"/>
      <c r="F101" s="90"/>
      <c r="G101" s="207"/>
      <c r="H101" s="207" t="s">
        <v>57</v>
      </c>
      <c r="I101" s="207" t="s">
        <v>57</v>
      </c>
      <c r="J101" s="111"/>
      <c r="K101" s="207"/>
      <c r="L101" s="111"/>
      <c r="M101" s="207"/>
      <c r="N101" s="35" t="str">
        <f t="shared" si="22"/>
        <v/>
      </c>
      <c r="O101" s="35" t="str">
        <f t="shared" si="20"/>
        <v/>
      </c>
      <c r="P101" s="60" t="str">
        <f t="shared" si="23"/>
        <v/>
      </c>
      <c r="Q101" s="26" t="str">
        <f t="shared" si="21"/>
        <v/>
      </c>
      <c r="R101" s="95" t="str">
        <f t="shared" si="24"/>
        <v/>
      </c>
      <c r="S101" s="140" t="s">
        <v>57</v>
      </c>
      <c r="T101" s="140" t="s">
        <v>57</v>
      </c>
      <c r="U101" s="140"/>
      <c r="V101" s="140" t="s">
        <v>57</v>
      </c>
      <c r="W101" s="281"/>
      <c r="X101" s="158"/>
    </row>
    <row r="102" spans="1:24" ht="15" customHeight="1">
      <c r="A102" s="191"/>
      <c r="B102" s="158"/>
      <c r="C102" s="280"/>
      <c r="D102" s="422" t="s">
        <v>57</v>
      </c>
      <c r="E102" s="90"/>
      <c r="F102" s="90"/>
      <c r="G102" s="207"/>
      <c r="H102" s="207" t="s">
        <v>57</v>
      </c>
      <c r="I102" s="207" t="s">
        <v>57</v>
      </c>
      <c r="J102" s="111"/>
      <c r="K102" s="207"/>
      <c r="L102" s="111"/>
      <c r="M102" s="207"/>
      <c r="N102" s="35" t="str">
        <f t="shared" si="22"/>
        <v/>
      </c>
      <c r="O102" s="35" t="str">
        <f t="shared" si="20"/>
        <v/>
      </c>
      <c r="P102" s="60" t="str">
        <f t="shared" si="23"/>
        <v/>
      </c>
      <c r="Q102" s="26" t="str">
        <f t="shared" si="21"/>
        <v/>
      </c>
      <c r="R102" s="95" t="str">
        <f t="shared" si="24"/>
        <v/>
      </c>
      <c r="S102" s="140" t="s">
        <v>57</v>
      </c>
      <c r="T102" s="140" t="s">
        <v>57</v>
      </c>
      <c r="U102" s="140"/>
      <c r="V102" s="140" t="s">
        <v>57</v>
      </c>
      <c r="W102" s="281"/>
      <c r="X102" s="158"/>
    </row>
    <row r="103" spans="1:24" ht="15" customHeight="1">
      <c r="A103" s="191"/>
      <c r="B103" s="158"/>
      <c r="C103" s="280"/>
      <c r="D103" s="422" t="s">
        <v>57</v>
      </c>
      <c r="E103" s="90"/>
      <c r="F103" s="90"/>
      <c r="G103" s="207"/>
      <c r="H103" s="207" t="s">
        <v>57</v>
      </c>
      <c r="I103" s="207" t="s">
        <v>57</v>
      </c>
      <c r="J103" s="111"/>
      <c r="K103" s="207"/>
      <c r="L103" s="111"/>
      <c r="M103" s="207"/>
      <c r="N103" s="35" t="str">
        <f t="shared" si="22"/>
        <v/>
      </c>
      <c r="O103" s="35" t="str">
        <f t="shared" si="20"/>
        <v/>
      </c>
      <c r="P103" s="60" t="str">
        <f t="shared" si="23"/>
        <v/>
      </c>
      <c r="Q103" s="26" t="str">
        <f t="shared" si="21"/>
        <v/>
      </c>
      <c r="R103" s="95" t="str">
        <f t="shared" si="24"/>
        <v/>
      </c>
      <c r="S103" s="140" t="s">
        <v>57</v>
      </c>
      <c r="T103" s="140" t="s">
        <v>57</v>
      </c>
      <c r="U103" s="140"/>
      <c r="V103" s="140" t="s">
        <v>57</v>
      </c>
      <c r="W103" s="281"/>
      <c r="X103" s="158"/>
    </row>
    <row r="104" spans="1:24" ht="15" customHeight="1">
      <c r="A104" s="191"/>
      <c r="B104" s="158"/>
      <c r="C104" s="280"/>
      <c r="D104" s="422" t="s">
        <v>57</v>
      </c>
      <c r="E104" s="90"/>
      <c r="F104" s="90"/>
      <c r="G104" s="207"/>
      <c r="H104" s="207" t="s">
        <v>57</v>
      </c>
      <c r="I104" s="207" t="s">
        <v>57</v>
      </c>
      <c r="J104" s="111"/>
      <c r="K104" s="207"/>
      <c r="L104" s="111"/>
      <c r="M104" s="207"/>
      <c r="N104" s="35" t="str">
        <f t="shared" si="22"/>
        <v/>
      </c>
      <c r="O104" s="35" t="str">
        <f t="shared" si="20"/>
        <v/>
      </c>
      <c r="P104" s="60" t="str">
        <f t="shared" si="23"/>
        <v/>
      </c>
      <c r="Q104" s="26" t="str">
        <f t="shared" si="21"/>
        <v/>
      </c>
      <c r="R104" s="95" t="str">
        <f t="shared" si="24"/>
        <v/>
      </c>
      <c r="S104" s="140" t="s">
        <v>57</v>
      </c>
      <c r="T104" s="140" t="s">
        <v>57</v>
      </c>
      <c r="U104" s="140"/>
      <c r="V104" s="140" t="s">
        <v>57</v>
      </c>
      <c r="W104" s="281"/>
      <c r="X104" s="158"/>
    </row>
    <row r="105" spans="1:24" ht="15" customHeight="1">
      <c r="A105" s="191"/>
      <c r="B105" s="158"/>
      <c r="C105" s="280"/>
      <c r="D105" s="422" t="s">
        <v>57</v>
      </c>
      <c r="E105" s="90"/>
      <c r="F105" s="90"/>
      <c r="G105" s="207"/>
      <c r="H105" s="207" t="s">
        <v>57</v>
      </c>
      <c r="I105" s="207" t="s">
        <v>57</v>
      </c>
      <c r="J105" s="111"/>
      <c r="K105" s="207"/>
      <c r="L105" s="111"/>
      <c r="M105" s="207"/>
      <c r="N105" s="35" t="str">
        <f t="shared" si="22"/>
        <v/>
      </c>
      <c r="O105" s="35" t="str">
        <f t="shared" si="20"/>
        <v/>
      </c>
      <c r="P105" s="60" t="str">
        <f t="shared" si="23"/>
        <v/>
      </c>
      <c r="Q105" s="26" t="str">
        <f t="shared" si="21"/>
        <v/>
      </c>
      <c r="R105" s="95" t="str">
        <f t="shared" si="24"/>
        <v/>
      </c>
      <c r="S105" s="140" t="s">
        <v>57</v>
      </c>
      <c r="T105" s="140" t="s">
        <v>57</v>
      </c>
      <c r="U105" s="140"/>
      <c r="V105" s="140" t="s">
        <v>57</v>
      </c>
      <c r="W105" s="281"/>
      <c r="X105" s="158"/>
    </row>
    <row r="106" spans="1:24" ht="15" customHeight="1">
      <c r="A106" s="191"/>
      <c r="B106" s="158"/>
      <c r="C106" s="280"/>
      <c r="D106" s="422" t="s">
        <v>57</v>
      </c>
      <c r="E106" s="90"/>
      <c r="F106" s="90"/>
      <c r="G106" s="207"/>
      <c r="H106" s="207" t="s">
        <v>57</v>
      </c>
      <c r="I106" s="207" t="s">
        <v>57</v>
      </c>
      <c r="J106" s="111"/>
      <c r="K106" s="207"/>
      <c r="L106" s="111"/>
      <c r="M106" s="207"/>
      <c r="N106" s="35" t="str">
        <f t="shared" si="22"/>
        <v/>
      </c>
      <c r="O106" s="35" t="str">
        <f t="shared" si="20"/>
        <v/>
      </c>
      <c r="P106" s="60" t="str">
        <f t="shared" si="23"/>
        <v/>
      </c>
      <c r="Q106" s="26" t="str">
        <f t="shared" si="21"/>
        <v/>
      </c>
      <c r="R106" s="95" t="str">
        <f t="shared" si="24"/>
        <v/>
      </c>
      <c r="S106" s="140" t="s">
        <v>57</v>
      </c>
      <c r="T106" s="140" t="s">
        <v>57</v>
      </c>
      <c r="U106" s="140"/>
      <c r="V106" s="140" t="s">
        <v>57</v>
      </c>
      <c r="W106" s="281"/>
      <c r="X106" s="158"/>
    </row>
    <row r="107" spans="1:24" ht="15" customHeight="1">
      <c r="A107" s="191"/>
      <c r="B107" s="158"/>
      <c r="C107" s="280"/>
      <c r="D107" s="422" t="s">
        <v>57</v>
      </c>
      <c r="E107" s="90"/>
      <c r="F107" s="90"/>
      <c r="G107" s="207"/>
      <c r="H107" s="207" t="s">
        <v>57</v>
      </c>
      <c r="I107" s="207" t="s">
        <v>57</v>
      </c>
      <c r="J107" s="111"/>
      <c r="K107" s="207"/>
      <c r="L107" s="111"/>
      <c r="M107" s="207"/>
      <c r="N107" s="35" t="str">
        <f t="shared" si="22"/>
        <v/>
      </c>
      <c r="O107" s="35" t="str">
        <f t="shared" si="20"/>
        <v/>
      </c>
      <c r="P107" s="60" t="str">
        <f t="shared" si="23"/>
        <v/>
      </c>
      <c r="Q107" s="26" t="str">
        <f t="shared" si="21"/>
        <v/>
      </c>
      <c r="R107" s="95" t="str">
        <f t="shared" si="24"/>
        <v/>
      </c>
      <c r="S107" s="140" t="s">
        <v>57</v>
      </c>
      <c r="T107" s="140" t="s">
        <v>57</v>
      </c>
      <c r="U107" s="140"/>
      <c r="V107" s="140" t="s">
        <v>57</v>
      </c>
      <c r="W107" s="281"/>
      <c r="X107" s="158"/>
    </row>
    <row r="108" spans="1:24" ht="15" customHeight="1">
      <c r="A108" s="191"/>
      <c r="B108" s="158"/>
      <c r="C108" s="280"/>
      <c r="D108" s="422" t="s">
        <v>57</v>
      </c>
      <c r="E108" s="90"/>
      <c r="F108" s="90"/>
      <c r="G108" s="207"/>
      <c r="H108" s="207" t="s">
        <v>57</v>
      </c>
      <c r="I108" s="207" t="s">
        <v>57</v>
      </c>
      <c r="J108" s="111"/>
      <c r="K108" s="207"/>
      <c r="L108" s="111"/>
      <c r="M108" s="207"/>
      <c r="N108" s="35" t="str">
        <f t="shared" si="22"/>
        <v/>
      </c>
      <c r="O108" s="35" t="str">
        <f t="shared" si="20"/>
        <v/>
      </c>
      <c r="P108" s="60" t="str">
        <f t="shared" si="23"/>
        <v/>
      </c>
      <c r="Q108" s="26" t="str">
        <f t="shared" si="21"/>
        <v/>
      </c>
      <c r="R108" s="95" t="str">
        <f t="shared" si="24"/>
        <v/>
      </c>
      <c r="S108" s="140" t="s">
        <v>57</v>
      </c>
      <c r="T108" s="140" t="s">
        <v>57</v>
      </c>
      <c r="U108" s="140"/>
      <c r="V108" s="140" t="s">
        <v>57</v>
      </c>
      <c r="W108" s="281"/>
      <c r="X108" s="158"/>
    </row>
    <row r="109" spans="1:24" ht="15" customHeight="1">
      <c r="A109" s="191"/>
      <c r="B109" s="158"/>
      <c r="C109" s="280"/>
      <c r="D109" s="422" t="s">
        <v>57</v>
      </c>
      <c r="E109" s="90"/>
      <c r="F109" s="90"/>
      <c r="G109" s="207"/>
      <c r="H109" s="207" t="s">
        <v>57</v>
      </c>
      <c r="I109" s="207" t="s">
        <v>57</v>
      </c>
      <c r="J109" s="111"/>
      <c r="K109" s="207"/>
      <c r="L109" s="111"/>
      <c r="M109" s="207"/>
      <c r="N109" s="35" t="str">
        <f t="shared" si="22"/>
        <v/>
      </c>
      <c r="O109" s="35" t="str">
        <f t="shared" si="20"/>
        <v/>
      </c>
      <c r="P109" s="60" t="str">
        <f t="shared" si="23"/>
        <v/>
      </c>
      <c r="Q109" s="26" t="str">
        <f t="shared" si="21"/>
        <v/>
      </c>
      <c r="R109" s="95" t="str">
        <f t="shared" si="24"/>
        <v/>
      </c>
      <c r="S109" s="140" t="s">
        <v>57</v>
      </c>
      <c r="T109" s="140" t="s">
        <v>57</v>
      </c>
      <c r="U109" s="140"/>
      <c r="V109" s="140" t="s">
        <v>57</v>
      </c>
      <c r="W109" s="281"/>
      <c r="X109" s="158"/>
    </row>
    <row r="110" spans="1:24" ht="15" customHeight="1">
      <c r="A110" s="191"/>
      <c r="B110" s="158"/>
      <c r="C110" s="280"/>
      <c r="D110" s="422" t="s">
        <v>57</v>
      </c>
      <c r="E110" s="90"/>
      <c r="F110" s="90"/>
      <c r="G110" s="207"/>
      <c r="H110" s="207" t="s">
        <v>57</v>
      </c>
      <c r="I110" s="207" t="s">
        <v>57</v>
      </c>
      <c r="J110" s="111"/>
      <c r="K110" s="207"/>
      <c r="L110" s="111"/>
      <c r="M110" s="207"/>
      <c r="N110" s="35" t="str">
        <f t="shared" si="22"/>
        <v/>
      </c>
      <c r="O110" s="35" t="str">
        <f t="shared" si="20"/>
        <v/>
      </c>
      <c r="P110" s="60" t="str">
        <f t="shared" si="23"/>
        <v/>
      </c>
      <c r="Q110" s="26" t="str">
        <f t="shared" si="21"/>
        <v/>
      </c>
      <c r="R110" s="95" t="str">
        <f t="shared" si="24"/>
        <v/>
      </c>
      <c r="S110" s="140" t="s">
        <v>57</v>
      </c>
      <c r="T110" s="140" t="s">
        <v>57</v>
      </c>
      <c r="U110" s="140"/>
      <c r="V110" s="140" t="s">
        <v>57</v>
      </c>
      <c r="W110" s="281"/>
      <c r="X110" s="158"/>
    </row>
    <row r="111" spans="1:24" ht="15" customHeight="1">
      <c r="A111" s="191"/>
      <c r="B111" s="158"/>
      <c r="C111" s="280"/>
      <c r="D111" s="422" t="s">
        <v>57</v>
      </c>
      <c r="E111" s="90"/>
      <c r="F111" s="90"/>
      <c r="G111" s="207"/>
      <c r="H111" s="207" t="s">
        <v>57</v>
      </c>
      <c r="I111" s="207" t="s">
        <v>57</v>
      </c>
      <c r="J111" s="111"/>
      <c r="K111" s="207"/>
      <c r="L111" s="111"/>
      <c r="M111" s="207"/>
      <c r="N111" s="35" t="str">
        <f t="shared" si="22"/>
        <v/>
      </c>
      <c r="O111" s="35" t="str">
        <f t="shared" si="20"/>
        <v/>
      </c>
      <c r="P111" s="60" t="str">
        <f t="shared" si="23"/>
        <v/>
      </c>
      <c r="Q111" s="26" t="str">
        <f t="shared" si="21"/>
        <v/>
      </c>
      <c r="R111" s="95" t="str">
        <f t="shared" si="24"/>
        <v/>
      </c>
      <c r="S111" s="140" t="s">
        <v>57</v>
      </c>
      <c r="T111" s="140" t="s">
        <v>57</v>
      </c>
      <c r="U111" s="140"/>
      <c r="V111" s="140" t="s">
        <v>57</v>
      </c>
      <c r="W111" s="281"/>
      <c r="X111" s="158"/>
    </row>
    <row r="112" spans="1:24" ht="15" customHeight="1">
      <c r="A112" s="191"/>
      <c r="B112" s="158"/>
      <c r="C112" s="280"/>
      <c r="D112" s="422" t="s">
        <v>57</v>
      </c>
      <c r="E112" s="90"/>
      <c r="F112" s="90"/>
      <c r="G112" s="207"/>
      <c r="H112" s="207" t="s">
        <v>57</v>
      </c>
      <c r="I112" s="207" t="s">
        <v>57</v>
      </c>
      <c r="J112" s="111"/>
      <c r="K112" s="207"/>
      <c r="L112" s="111"/>
      <c r="M112" s="207"/>
      <c r="N112" s="35" t="str">
        <f t="shared" si="22"/>
        <v/>
      </c>
      <c r="O112" s="35" t="str">
        <f t="shared" si="20"/>
        <v/>
      </c>
      <c r="P112" s="60" t="str">
        <f t="shared" si="23"/>
        <v/>
      </c>
      <c r="Q112" s="26" t="str">
        <f t="shared" si="21"/>
        <v/>
      </c>
      <c r="R112" s="95" t="str">
        <f t="shared" si="24"/>
        <v/>
      </c>
      <c r="S112" s="140" t="s">
        <v>57</v>
      </c>
      <c r="T112" s="140" t="s">
        <v>57</v>
      </c>
      <c r="U112" s="140"/>
      <c r="V112" s="140" t="s">
        <v>57</v>
      </c>
      <c r="W112" s="281"/>
      <c r="X112" s="158"/>
    </row>
    <row r="113" spans="1:24" ht="15" customHeight="1">
      <c r="A113" s="191"/>
      <c r="B113" s="158"/>
      <c r="C113" s="280"/>
      <c r="D113" s="422" t="s">
        <v>57</v>
      </c>
      <c r="E113" s="90"/>
      <c r="F113" s="90"/>
      <c r="G113" s="207"/>
      <c r="H113" s="207" t="s">
        <v>57</v>
      </c>
      <c r="I113" s="207" t="s">
        <v>57</v>
      </c>
      <c r="J113" s="111"/>
      <c r="K113" s="207"/>
      <c r="L113" s="111"/>
      <c r="M113" s="207"/>
      <c r="N113" s="35" t="str">
        <f t="shared" si="22"/>
        <v/>
      </c>
      <c r="O113" s="35" t="str">
        <f t="shared" si="20"/>
        <v/>
      </c>
      <c r="P113" s="60" t="str">
        <f t="shared" si="23"/>
        <v/>
      </c>
      <c r="Q113" s="26" t="str">
        <f t="shared" si="21"/>
        <v/>
      </c>
      <c r="R113" s="95" t="str">
        <f t="shared" si="24"/>
        <v/>
      </c>
      <c r="S113" s="140" t="s">
        <v>57</v>
      </c>
      <c r="T113" s="140" t="s">
        <v>57</v>
      </c>
      <c r="U113" s="140"/>
      <c r="V113" s="140" t="s">
        <v>57</v>
      </c>
      <c r="W113" s="281"/>
      <c r="X113" s="158"/>
    </row>
    <row r="114" spans="1:24" ht="15" customHeight="1">
      <c r="A114" s="191"/>
      <c r="B114" s="158"/>
      <c r="C114" s="280"/>
      <c r="D114" s="422" t="s">
        <v>57</v>
      </c>
      <c r="E114" s="90"/>
      <c r="F114" s="90"/>
      <c r="G114" s="207"/>
      <c r="H114" s="207" t="s">
        <v>57</v>
      </c>
      <c r="I114" s="207" t="s">
        <v>57</v>
      </c>
      <c r="J114" s="111"/>
      <c r="K114" s="207"/>
      <c r="L114" s="111"/>
      <c r="M114" s="207"/>
      <c r="N114" s="35" t="str">
        <f t="shared" si="22"/>
        <v/>
      </c>
      <c r="O114" s="35" t="str">
        <f t="shared" si="20"/>
        <v/>
      </c>
      <c r="P114" s="60" t="str">
        <f t="shared" si="23"/>
        <v/>
      </c>
      <c r="Q114" s="26" t="str">
        <f t="shared" si="21"/>
        <v/>
      </c>
      <c r="R114" s="95" t="str">
        <f t="shared" si="24"/>
        <v/>
      </c>
      <c r="S114" s="140" t="s">
        <v>57</v>
      </c>
      <c r="T114" s="140" t="s">
        <v>57</v>
      </c>
      <c r="U114" s="140"/>
      <c r="V114" s="140" t="s">
        <v>57</v>
      </c>
      <c r="W114" s="281"/>
      <c r="X114" s="158"/>
    </row>
    <row r="115" spans="1:24" ht="15" customHeight="1">
      <c r="A115" s="191"/>
      <c r="B115" s="158"/>
      <c r="C115" s="280"/>
      <c r="D115" s="422" t="s">
        <v>57</v>
      </c>
      <c r="E115" s="90"/>
      <c r="F115" s="90"/>
      <c r="G115" s="207"/>
      <c r="H115" s="207" t="s">
        <v>57</v>
      </c>
      <c r="I115" s="207" t="s">
        <v>57</v>
      </c>
      <c r="J115" s="111"/>
      <c r="K115" s="207"/>
      <c r="L115" s="111"/>
      <c r="M115" s="207"/>
      <c r="N115" s="35" t="str">
        <f t="shared" si="22"/>
        <v/>
      </c>
      <c r="O115" s="35" t="str">
        <f t="shared" si="20"/>
        <v/>
      </c>
      <c r="P115" s="60" t="str">
        <f t="shared" si="23"/>
        <v/>
      </c>
      <c r="Q115" s="26" t="str">
        <f t="shared" si="21"/>
        <v/>
      </c>
      <c r="R115" s="95" t="str">
        <f t="shared" si="24"/>
        <v/>
      </c>
      <c r="S115" s="140" t="s">
        <v>57</v>
      </c>
      <c r="T115" s="140" t="s">
        <v>57</v>
      </c>
      <c r="U115" s="140"/>
      <c r="V115" s="140" t="s">
        <v>57</v>
      </c>
      <c r="W115" s="281"/>
      <c r="X115" s="158"/>
    </row>
    <row r="116" spans="1:24" ht="15" customHeight="1">
      <c r="A116" s="191"/>
      <c r="B116" s="158"/>
      <c r="C116" s="280"/>
      <c r="D116" s="422" t="s">
        <v>57</v>
      </c>
      <c r="E116" s="90"/>
      <c r="F116" s="90"/>
      <c r="G116" s="207"/>
      <c r="H116" s="207" t="s">
        <v>57</v>
      </c>
      <c r="I116" s="207" t="s">
        <v>57</v>
      </c>
      <c r="J116" s="111"/>
      <c r="K116" s="207"/>
      <c r="L116" s="111"/>
      <c r="M116" s="207"/>
      <c r="N116" s="35" t="str">
        <f t="shared" si="22"/>
        <v/>
      </c>
      <c r="O116" s="35" t="str">
        <f t="shared" si="20"/>
        <v/>
      </c>
      <c r="P116" s="60" t="str">
        <f t="shared" si="23"/>
        <v/>
      </c>
      <c r="Q116" s="26" t="str">
        <f t="shared" si="21"/>
        <v/>
      </c>
      <c r="R116" s="95" t="str">
        <f t="shared" si="24"/>
        <v/>
      </c>
      <c r="S116" s="140" t="s">
        <v>57</v>
      </c>
      <c r="T116" s="140" t="s">
        <v>57</v>
      </c>
      <c r="U116" s="141"/>
      <c r="V116" s="140" t="s">
        <v>57</v>
      </c>
      <c r="W116" s="281"/>
      <c r="X116" s="158"/>
    </row>
    <row r="117" spans="1:24" ht="15" customHeight="1">
      <c r="A117" s="191"/>
      <c r="B117" s="158"/>
      <c r="C117" s="280"/>
      <c r="D117" s="422" t="s">
        <v>57</v>
      </c>
      <c r="E117" s="90"/>
      <c r="F117" s="90"/>
      <c r="G117" s="207"/>
      <c r="H117" s="207" t="s">
        <v>57</v>
      </c>
      <c r="I117" s="207" t="s">
        <v>57</v>
      </c>
      <c r="J117" s="111"/>
      <c r="K117" s="207"/>
      <c r="L117" s="111"/>
      <c r="M117" s="207"/>
      <c r="N117" s="35" t="str">
        <f t="shared" si="22"/>
        <v/>
      </c>
      <c r="O117" s="35" t="str">
        <f t="shared" ref="O117:O134" si="25">IF(N117="","",IF(ABS(N117-RatingPdStart)&gt;60,"Rating Period outside of Billing Period",DATE(YEAR(N117)+1,MONTH(N117),DAY(N117)-1)))</f>
        <v/>
      </c>
      <c r="P117" s="60" t="str">
        <f t="shared" si="23"/>
        <v/>
      </c>
      <c r="Q117" s="26" t="str">
        <f t="shared" ref="Q117:Q134" si="26">IF(OR(J117="",L117="",P117=""),"",IF(D117="Inclusion",IF(MIN(L117,RatingPdEnd+60)-MAX(J117,RatingPdStart-60)+1&lt;=0,0,MIN(MIN(L117,RatingPdEnd+60)-MAX(J117,RatingPdStart-60)+1,RatingPdEnd-RatingPdStart+1)),MIN(L117,O117)-MAX(J117,N117)+1))</f>
        <v/>
      </c>
      <c r="R117" s="95" t="str">
        <f t="shared" si="24"/>
        <v/>
      </c>
      <c r="S117" s="140" t="s">
        <v>57</v>
      </c>
      <c r="T117" s="140" t="s">
        <v>57</v>
      </c>
      <c r="U117" s="140"/>
      <c r="V117" s="140" t="s">
        <v>57</v>
      </c>
      <c r="W117" s="281"/>
      <c r="X117" s="158"/>
    </row>
    <row r="118" spans="1:24" ht="15" customHeight="1">
      <c r="A118" s="191"/>
      <c r="B118" s="158"/>
      <c r="C118" s="280"/>
      <c r="D118" s="422" t="s">
        <v>57</v>
      </c>
      <c r="E118" s="90"/>
      <c r="F118" s="90"/>
      <c r="G118" s="207"/>
      <c r="H118" s="207" t="s">
        <v>57</v>
      </c>
      <c r="I118" s="207" t="s">
        <v>57</v>
      </c>
      <c r="J118" s="111"/>
      <c r="K118" s="207"/>
      <c r="L118" s="111"/>
      <c r="M118" s="207"/>
      <c r="N118" s="35" t="str">
        <f t="shared" si="22"/>
        <v/>
      </c>
      <c r="O118" s="35" t="str">
        <f t="shared" si="25"/>
        <v/>
      </c>
      <c r="P118" s="60" t="str">
        <f t="shared" si="23"/>
        <v/>
      </c>
      <c r="Q118" s="26" t="str">
        <f t="shared" si="26"/>
        <v/>
      </c>
      <c r="R118" s="95" t="str">
        <f t="shared" si="24"/>
        <v/>
      </c>
      <c r="S118" s="140" t="s">
        <v>57</v>
      </c>
      <c r="T118" s="140" t="s">
        <v>57</v>
      </c>
      <c r="U118" s="140"/>
      <c r="V118" s="140" t="s">
        <v>57</v>
      </c>
      <c r="W118" s="281"/>
      <c r="X118" s="158"/>
    </row>
    <row r="119" spans="1:24" ht="15" customHeight="1">
      <c r="A119" s="191"/>
      <c r="B119" s="158"/>
      <c r="C119" s="280"/>
      <c r="D119" s="422" t="s">
        <v>57</v>
      </c>
      <c r="E119" s="90"/>
      <c r="F119" s="90"/>
      <c r="G119" s="207"/>
      <c r="H119" s="207" t="s">
        <v>57</v>
      </c>
      <c r="I119" s="207" t="s">
        <v>57</v>
      </c>
      <c r="J119" s="111"/>
      <c r="K119" s="207"/>
      <c r="L119" s="111"/>
      <c r="M119" s="207"/>
      <c r="N119" s="35" t="str">
        <f t="shared" si="22"/>
        <v/>
      </c>
      <c r="O119" s="35" t="str">
        <f t="shared" si="25"/>
        <v/>
      </c>
      <c r="P119" s="60" t="str">
        <f t="shared" si="23"/>
        <v/>
      </c>
      <c r="Q119" s="26" t="str">
        <f t="shared" si="26"/>
        <v/>
      </c>
      <c r="R119" s="95" t="str">
        <f t="shared" si="24"/>
        <v/>
      </c>
      <c r="S119" s="140" t="s">
        <v>57</v>
      </c>
      <c r="T119" s="140" t="s">
        <v>57</v>
      </c>
      <c r="U119" s="140"/>
      <c r="V119" s="140" t="s">
        <v>57</v>
      </c>
      <c r="W119" s="281"/>
      <c r="X119" s="158"/>
    </row>
    <row r="120" spans="1:24" ht="15" customHeight="1">
      <c r="A120" s="191"/>
      <c r="B120" s="158"/>
      <c r="C120" s="280"/>
      <c r="D120" s="422" t="s">
        <v>57</v>
      </c>
      <c r="E120" s="90"/>
      <c r="F120" s="90"/>
      <c r="G120" s="207"/>
      <c r="H120" s="207" t="s">
        <v>57</v>
      </c>
      <c r="I120" s="207" t="s">
        <v>57</v>
      </c>
      <c r="J120" s="111"/>
      <c r="K120" s="207"/>
      <c r="L120" s="111"/>
      <c r="M120" s="207"/>
      <c r="N120" s="35" t="str">
        <f t="shared" si="22"/>
        <v/>
      </c>
      <c r="O120" s="35" t="str">
        <f t="shared" si="25"/>
        <v/>
      </c>
      <c r="P120" s="60" t="str">
        <f t="shared" si="23"/>
        <v/>
      </c>
      <c r="Q120" s="26" t="str">
        <f t="shared" si="26"/>
        <v/>
      </c>
      <c r="R120" s="95" t="str">
        <f t="shared" si="24"/>
        <v/>
      </c>
      <c r="S120" s="140" t="s">
        <v>57</v>
      </c>
      <c r="T120" s="140" t="s">
        <v>57</v>
      </c>
      <c r="U120" s="140"/>
      <c r="V120" s="140" t="s">
        <v>57</v>
      </c>
      <c r="W120" s="281"/>
      <c r="X120" s="158"/>
    </row>
    <row r="121" spans="1:24" ht="15" customHeight="1">
      <c r="A121" s="191"/>
      <c r="B121" s="158"/>
      <c r="C121" s="280"/>
      <c r="D121" s="422" t="s">
        <v>57</v>
      </c>
      <c r="E121" s="90"/>
      <c r="F121" s="90"/>
      <c r="G121" s="207"/>
      <c r="H121" s="207" t="s">
        <v>57</v>
      </c>
      <c r="I121" s="207" t="s">
        <v>57</v>
      </c>
      <c r="J121" s="111"/>
      <c r="K121" s="207"/>
      <c r="L121" s="111"/>
      <c r="M121" s="207"/>
      <c r="N121" s="35" t="str">
        <f t="shared" si="22"/>
        <v/>
      </c>
      <c r="O121" s="35" t="str">
        <f t="shared" si="25"/>
        <v/>
      </c>
      <c r="P121" s="60" t="str">
        <f t="shared" si="23"/>
        <v/>
      </c>
      <c r="Q121" s="26" t="str">
        <f t="shared" si="26"/>
        <v/>
      </c>
      <c r="R121" s="95" t="str">
        <f t="shared" si="24"/>
        <v/>
      </c>
      <c r="S121" s="140" t="s">
        <v>57</v>
      </c>
      <c r="T121" s="140" t="s">
        <v>57</v>
      </c>
      <c r="U121" s="140"/>
      <c r="V121" s="140" t="s">
        <v>57</v>
      </c>
      <c r="W121" s="281"/>
      <c r="X121" s="158"/>
    </row>
    <row r="122" spans="1:24" ht="15" customHeight="1">
      <c r="A122" s="191"/>
      <c r="B122" s="158"/>
      <c r="C122" s="280"/>
      <c r="D122" s="422" t="s">
        <v>57</v>
      </c>
      <c r="E122" s="90"/>
      <c r="F122" s="90"/>
      <c r="G122" s="207"/>
      <c r="H122" s="207" t="s">
        <v>57</v>
      </c>
      <c r="I122" s="207" t="s">
        <v>57</v>
      </c>
      <c r="J122" s="111"/>
      <c r="K122" s="207"/>
      <c r="L122" s="111"/>
      <c r="M122" s="207"/>
      <c r="N122" s="35" t="str">
        <f t="shared" si="22"/>
        <v/>
      </c>
      <c r="O122" s="35" t="str">
        <f t="shared" si="25"/>
        <v/>
      </c>
      <c r="P122" s="60" t="str">
        <f t="shared" si="23"/>
        <v/>
      </c>
      <c r="Q122" s="26" t="str">
        <f t="shared" si="26"/>
        <v/>
      </c>
      <c r="R122" s="95" t="str">
        <f t="shared" si="24"/>
        <v/>
      </c>
      <c r="S122" s="140" t="s">
        <v>57</v>
      </c>
      <c r="T122" s="140" t="s">
        <v>57</v>
      </c>
      <c r="U122" s="140"/>
      <c r="V122" s="140" t="s">
        <v>57</v>
      </c>
      <c r="W122" s="281"/>
      <c r="X122" s="158"/>
    </row>
    <row r="123" spans="1:24" ht="15" customHeight="1">
      <c r="A123" s="191"/>
      <c r="B123" s="158"/>
      <c r="C123" s="280"/>
      <c r="D123" s="422" t="s">
        <v>57</v>
      </c>
      <c r="E123" s="90"/>
      <c r="F123" s="90"/>
      <c r="G123" s="207"/>
      <c r="H123" s="207" t="s">
        <v>57</v>
      </c>
      <c r="I123" s="207" t="s">
        <v>57</v>
      </c>
      <c r="J123" s="111"/>
      <c r="K123" s="207"/>
      <c r="L123" s="111"/>
      <c r="M123" s="207"/>
      <c r="N123" s="35" t="str">
        <f t="shared" si="22"/>
        <v/>
      </c>
      <c r="O123" s="35" t="str">
        <f t="shared" si="25"/>
        <v/>
      </c>
      <c r="P123" s="60" t="str">
        <f t="shared" si="23"/>
        <v/>
      </c>
      <c r="Q123" s="26" t="str">
        <f t="shared" si="26"/>
        <v/>
      </c>
      <c r="R123" s="95" t="str">
        <f t="shared" si="24"/>
        <v/>
      </c>
      <c r="S123" s="140" t="s">
        <v>57</v>
      </c>
      <c r="T123" s="140" t="s">
        <v>57</v>
      </c>
      <c r="U123" s="140"/>
      <c r="V123" s="140" t="s">
        <v>57</v>
      </c>
      <c r="W123" s="281"/>
      <c r="X123" s="158"/>
    </row>
    <row r="124" spans="1:24" ht="15" customHeight="1">
      <c r="A124" s="191"/>
      <c r="B124" s="158"/>
      <c r="C124" s="280"/>
      <c r="D124" s="422" t="s">
        <v>57</v>
      </c>
      <c r="E124" s="90"/>
      <c r="F124" s="90"/>
      <c r="G124" s="207"/>
      <c r="H124" s="207" t="s">
        <v>57</v>
      </c>
      <c r="I124" s="207" t="s">
        <v>57</v>
      </c>
      <c r="J124" s="111"/>
      <c r="K124" s="207"/>
      <c r="L124" s="111"/>
      <c r="M124" s="207"/>
      <c r="N124" s="35" t="str">
        <f t="shared" si="22"/>
        <v/>
      </c>
      <c r="O124" s="35" t="str">
        <f t="shared" si="25"/>
        <v/>
      </c>
      <c r="P124" s="60" t="str">
        <f t="shared" si="23"/>
        <v/>
      </c>
      <c r="Q124" s="26" t="str">
        <f t="shared" si="26"/>
        <v/>
      </c>
      <c r="R124" s="95" t="str">
        <f t="shared" si="24"/>
        <v/>
      </c>
      <c r="S124" s="140" t="s">
        <v>57</v>
      </c>
      <c r="T124" s="140" t="s">
        <v>57</v>
      </c>
      <c r="U124" s="140"/>
      <c r="V124" s="140" t="s">
        <v>57</v>
      </c>
      <c r="W124" s="281"/>
      <c r="X124" s="158"/>
    </row>
    <row r="125" spans="1:24" ht="15" customHeight="1">
      <c r="A125" s="191"/>
      <c r="B125" s="158"/>
      <c r="C125" s="280"/>
      <c r="D125" s="422" t="s">
        <v>57</v>
      </c>
      <c r="E125" s="90"/>
      <c r="F125" s="90"/>
      <c r="G125" s="207"/>
      <c r="H125" s="207" t="s">
        <v>57</v>
      </c>
      <c r="I125" s="207" t="s">
        <v>57</v>
      </c>
      <c r="J125" s="111"/>
      <c r="K125" s="207"/>
      <c r="L125" s="111"/>
      <c r="M125" s="207"/>
      <c r="N125" s="35" t="str">
        <f t="shared" si="22"/>
        <v/>
      </c>
      <c r="O125" s="35" t="str">
        <f t="shared" si="25"/>
        <v/>
      </c>
      <c r="P125" s="60" t="str">
        <f t="shared" si="23"/>
        <v/>
      </c>
      <c r="Q125" s="26" t="str">
        <f t="shared" si="26"/>
        <v/>
      </c>
      <c r="R125" s="95" t="str">
        <f t="shared" si="24"/>
        <v/>
      </c>
      <c r="S125" s="140" t="s">
        <v>57</v>
      </c>
      <c r="T125" s="140" t="s">
        <v>57</v>
      </c>
      <c r="U125" s="140"/>
      <c r="V125" s="140" t="s">
        <v>57</v>
      </c>
      <c r="W125" s="281"/>
      <c r="X125" s="158"/>
    </row>
    <row r="126" spans="1:24" ht="15" customHeight="1">
      <c r="A126" s="191"/>
      <c r="B126" s="158"/>
      <c r="C126" s="280"/>
      <c r="D126" s="422" t="s">
        <v>57</v>
      </c>
      <c r="E126" s="90"/>
      <c r="F126" s="90"/>
      <c r="G126" s="207"/>
      <c r="H126" s="207" t="s">
        <v>57</v>
      </c>
      <c r="I126" s="207" t="s">
        <v>57</v>
      </c>
      <c r="J126" s="111"/>
      <c r="K126" s="207"/>
      <c r="L126" s="111"/>
      <c r="M126" s="207"/>
      <c r="N126" s="35" t="str">
        <f t="shared" si="22"/>
        <v/>
      </c>
      <c r="O126" s="35" t="str">
        <f t="shared" si="25"/>
        <v/>
      </c>
      <c r="P126" s="60" t="str">
        <f t="shared" si="23"/>
        <v/>
      </c>
      <c r="Q126" s="26" t="str">
        <f t="shared" si="26"/>
        <v/>
      </c>
      <c r="R126" s="95" t="str">
        <f t="shared" si="24"/>
        <v/>
      </c>
      <c r="S126" s="140" t="s">
        <v>57</v>
      </c>
      <c r="T126" s="140" t="s">
        <v>57</v>
      </c>
      <c r="U126" s="140"/>
      <c r="V126" s="140" t="s">
        <v>57</v>
      </c>
      <c r="W126" s="281"/>
      <c r="X126" s="158"/>
    </row>
    <row r="127" spans="1:24" ht="15" customHeight="1">
      <c r="A127" s="191"/>
      <c r="B127" s="158"/>
      <c r="C127" s="280"/>
      <c r="D127" s="422" t="s">
        <v>57</v>
      </c>
      <c r="E127" s="90"/>
      <c r="F127" s="90"/>
      <c r="G127" s="207"/>
      <c r="H127" s="207" t="s">
        <v>57</v>
      </c>
      <c r="I127" s="207" t="s">
        <v>57</v>
      </c>
      <c r="J127" s="111"/>
      <c r="K127" s="207"/>
      <c r="L127" s="111"/>
      <c r="M127" s="207"/>
      <c r="N127" s="35" t="str">
        <f t="shared" si="22"/>
        <v/>
      </c>
      <c r="O127" s="35" t="str">
        <f t="shared" si="25"/>
        <v/>
      </c>
      <c r="P127" s="60" t="str">
        <f t="shared" si="23"/>
        <v/>
      </c>
      <c r="Q127" s="26" t="str">
        <f t="shared" si="26"/>
        <v/>
      </c>
      <c r="R127" s="95" t="str">
        <f t="shared" si="24"/>
        <v/>
      </c>
      <c r="S127" s="140" t="s">
        <v>57</v>
      </c>
      <c r="T127" s="140" t="s">
        <v>57</v>
      </c>
      <c r="U127" s="140"/>
      <c r="V127" s="140" t="s">
        <v>57</v>
      </c>
      <c r="W127" s="281"/>
      <c r="X127" s="158"/>
    </row>
    <row r="128" spans="1:24" ht="15" customHeight="1">
      <c r="A128" s="191"/>
      <c r="B128" s="158"/>
      <c r="C128" s="280"/>
      <c r="D128" s="422" t="s">
        <v>57</v>
      </c>
      <c r="E128" s="90"/>
      <c r="F128" s="90"/>
      <c r="G128" s="207"/>
      <c r="H128" s="207" t="s">
        <v>57</v>
      </c>
      <c r="I128" s="207" t="s">
        <v>57</v>
      </c>
      <c r="J128" s="111"/>
      <c r="K128" s="207"/>
      <c r="L128" s="111"/>
      <c r="M128" s="207"/>
      <c r="N128" s="35" t="str">
        <f t="shared" si="22"/>
        <v/>
      </c>
      <c r="O128" s="35" t="str">
        <f t="shared" si="25"/>
        <v/>
      </c>
      <c r="P128" s="60" t="str">
        <f t="shared" si="23"/>
        <v/>
      </c>
      <c r="Q128" s="26" t="str">
        <f t="shared" si="26"/>
        <v/>
      </c>
      <c r="R128" s="95" t="str">
        <f t="shared" si="24"/>
        <v/>
      </c>
      <c r="S128" s="140" t="s">
        <v>57</v>
      </c>
      <c r="T128" s="140" t="s">
        <v>57</v>
      </c>
      <c r="U128" s="140"/>
      <c r="V128" s="140" t="s">
        <v>57</v>
      </c>
      <c r="W128" s="281"/>
      <c r="X128" s="158"/>
    </row>
    <row r="129" spans="1:24" ht="15" customHeight="1">
      <c r="A129" s="191"/>
      <c r="B129" s="158"/>
      <c r="C129" s="280"/>
      <c r="D129" s="422" t="s">
        <v>57</v>
      </c>
      <c r="E129" s="90"/>
      <c r="F129" s="90"/>
      <c r="G129" s="207"/>
      <c r="H129" s="207" t="s">
        <v>57</v>
      </c>
      <c r="I129" s="207" t="s">
        <v>57</v>
      </c>
      <c r="J129" s="111"/>
      <c r="K129" s="207"/>
      <c r="L129" s="111"/>
      <c r="M129" s="207"/>
      <c r="N129" s="35" t="str">
        <f t="shared" si="22"/>
        <v/>
      </c>
      <c r="O129" s="35" t="str">
        <f t="shared" si="25"/>
        <v/>
      </c>
      <c r="P129" s="60" t="str">
        <f t="shared" si="23"/>
        <v/>
      </c>
      <c r="Q129" s="26" t="str">
        <f t="shared" si="26"/>
        <v/>
      </c>
      <c r="R129" s="95" t="str">
        <f t="shared" si="24"/>
        <v/>
      </c>
      <c r="S129" s="140" t="s">
        <v>57</v>
      </c>
      <c r="T129" s="140" t="s">
        <v>57</v>
      </c>
      <c r="U129" s="140"/>
      <c r="V129" s="140" t="s">
        <v>57</v>
      </c>
      <c r="W129" s="281"/>
      <c r="X129" s="158"/>
    </row>
    <row r="130" spans="1:24" ht="15" customHeight="1">
      <c r="A130" s="191"/>
      <c r="B130" s="158"/>
      <c r="C130" s="280"/>
      <c r="D130" s="422" t="s">
        <v>57</v>
      </c>
      <c r="E130" s="90"/>
      <c r="F130" s="90"/>
      <c r="G130" s="207"/>
      <c r="H130" s="207" t="s">
        <v>57</v>
      </c>
      <c r="I130" s="207" t="s">
        <v>57</v>
      </c>
      <c r="J130" s="111"/>
      <c r="K130" s="207"/>
      <c r="L130" s="111"/>
      <c r="M130" s="207"/>
      <c r="N130" s="35" t="str">
        <f t="shared" si="22"/>
        <v/>
      </c>
      <c r="O130" s="35" t="str">
        <f t="shared" si="25"/>
        <v/>
      </c>
      <c r="P130" s="60" t="str">
        <f t="shared" si="23"/>
        <v/>
      </c>
      <c r="Q130" s="26" t="str">
        <f t="shared" si="26"/>
        <v/>
      </c>
      <c r="R130" s="95" t="str">
        <f t="shared" si="24"/>
        <v/>
      </c>
      <c r="S130" s="140" t="s">
        <v>57</v>
      </c>
      <c r="T130" s="140" t="s">
        <v>57</v>
      </c>
      <c r="U130" s="140"/>
      <c r="V130" s="140" t="s">
        <v>57</v>
      </c>
      <c r="W130" s="281"/>
      <c r="X130" s="158"/>
    </row>
    <row r="131" spans="1:24" ht="15" customHeight="1">
      <c r="A131" s="191"/>
      <c r="B131" s="158"/>
      <c r="C131" s="280"/>
      <c r="D131" s="422" t="s">
        <v>57</v>
      </c>
      <c r="E131" s="90"/>
      <c r="F131" s="90"/>
      <c r="G131" s="207"/>
      <c r="H131" s="207" t="s">
        <v>57</v>
      </c>
      <c r="I131" s="207" t="s">
        <v>57</v>
      </c>
      <c r="J131" s="111"/>
      <c r="K131" s="207"/>
      <c r="L131" s="111"/>
      <c r="M131" s="207"/>
      <c r="N131" s="35" t="str">
        <f t="shared" si="22"/>
        <v/>
      </c>
      <c r="O131" s="35" t="str">
        <f t="shared" si="25"/>
        <v/>
      </c>
      <c r="P131" s="60" t="str">
        <f t="shared" si="23"/>
        <v/>
      </c>
      <c r="Q131" s="26" t="str">
        <f t="shared" si="26"/>
        <v/>
      </c>
      <c r="R131" s="95" t="str">
        <f t="shared" si="24"/>
        <v/>
      </c>
      <c r="S131" s="140" t="s">
        <v>57</v>
      </c>
      <c r="T131" s="140" t="s">
        <v>57</v>
      </c>
      <c r="U131" s="140"/>
      <c r="V131" s="140" t="s">
        <v>57</v>
      </c>
      <c r="W131" s="281"/>
      <c r="X131" s="158"/>
    </row>
    <row r="132" spans="1:24" ht="15" customHeight="1">
      <c r="A132" s="191"/>
      <c r="B132" s="158"/>
      <c r="C132" s="280"/>
      <c r="D132" s="422" t="s">
        <v>57</v>
      </c>
      <c r="E132" s="90"/>
      <c r="F132" s="90"/>
      <c r="G132" s="207"/>
      <c r="H132" s="207" t="s">
        <v>57</v>
      </c>
      <c r="I132" s="207" t="s">
        <v>57</v>
      </c>
      <c r="J132" s="111"/>
      <c r="K132" s="207"/>
      <c r="L132" s="111"/>
      <c r="M132" s="207"/>
      <c r="N132" s="35" t="str">
        <f t="shared" si="22"/>
        <v/>
      </c>
      <c r="O132" s="35" t="str">
        <f t="shared" si="25"/>
        <v/>
      </c>
      <c r="P132" s="60" t="str">
        <f t="shared" si="23"/>
        <v/>
      </c>
      <c r="Q132" s="26" t="str">
        <f t="shared" si="26"/>
        <v/>
      </c>
      <c r="R132" s="95" t="str">
        <f t="shared" si="24"/>
        <v/>
      </c>
      <c r="S132" s="140" t="s">
        <v>57</v>
      </c>
      <c r="T132" s="140" t="s">
        <v>57</v>
      </c>
      <c r="U132" s="140"/>
      <c r="V132" s="140" t="s">
        <v>57</v>
      </c>
      <c r="W132" s="281"/>
      <c r="X132" s="158"/>
    </row>
    <row r="133" spans="1:24" ht="15" customHeight="1">
      <c r="A133" s="191"/>
      <c r="B133" s="158"/>
      <c r="C133" s="280"/>
      <c r="D133" s="422" t="s">
        <v>57</v>
      </c>
      <c r="E133" s="90"/>
      <c r="F133" s="90"/>
      <c r="G133" s="207"/>
      <c r="H133" s="207" t="s">
        <v>57</v>
      </c>
      <c r="I133" s="207" t="s">
        <v>57</v>
      </c>
      <c r="J133" s="111"/>
      <c r="K133" s="207"/>
      <c r="L133" s="111"/>
      <c r="M133" s="207"/>
      <c r="N133" s="35" t="str">
        <f t="shared" si="22"/>
        <v/>
      </c>
      <c r="O133" s="35" t="str">
        <f t="shared" si="25"/>
        <v/>
      </c>
      <c r="P133" s="60" t="str">
        <f t="shared" si="23"/>
        <v/>
      </c>
      <c r="Q133" s="26" t="str">
        <f t="shared" si="26"/>
        <v/>
      </c>
      <c r="R133" s="95" t="str">
        <f t="shared" si="24"/>
        <v/>
      </c>
      <c r="S133" s="140" t="s">
        <v>57</v>
      </c>
      <c r="T133" s="140" t="s">
        <v>57</v>
      </c>
      <c r="U133" s="140"/>
      <c r="V133" s="140" t="s">
        <v>57</v>
      </c>
      <c r="W133" s="281"/>
      <c r="X133" s="158"/>
    </row>
    <row r="134" spans="1:24" ht="15" customHeight="1">
      <c r="A134" s="191"/>
      <c r="B134" s="158"/>
      <c r="C134" s="280"/>
      <c r="D134" s="422" t="s">
        <v>57</v>
      </c>
      <c r="E134" s="90"/>
      <c r="F134" s="90"/>
      <c r="G134" s="207"/>
      <c r="H134" s="207" t="s">
        <v>57</v>
      </c>
      <c r="I134" s="207" t="s">
        <v>57</v>
      </c>
      <c r="J134" s="111"/>
      <c r="K134" s="207"/>
      <c r="L134" s="111"/>
      <c r="M134" s="207"/>
      <c r="N134" s="35" t="str">
        <f t="shared" si="22"/>
        <v/>
      </c>
      <c r="O134" s="35" t="str">
        <f t="shared" si="25"/>
        <v/>
      </c>
      <c r="P134" s="60" t="str">
        <f t="shared" si="23"/>
        <v/>
      </c>
      <c r="Q134" s="26" t="str">
        <f t="shared" si="26"/>
        <v/>
      </c>
      <c r="R134" s="95" t="str">
        <f t="shared" si="24"/>
        <v/>
      </c>
      <c r="S134" s="140" t="s">
        <v>57</v>
      </c>
      <c r="T134" s="140" t="s">
        <v>57</v>
      </c>
      <c r="U134" s="140"/>
      <c r="V134" s="140" t="s">
        <v>57</v>
      </c>
      <c r="W134" s="281"/>
      <c r="X134" s="158"/>
    </row>
    <row r="135" spans="1:24" ht="18" customHeight="1">
      <c r="A135" s="191"/>
      <c r="B135" s="158"/>
      <c r="C135" s="280"/>
      <c r="D135" s="47" t="s">
        <v>63</v>
      </c>
      <c r="E135" s="47"/>
      <c r="F135" s="47"/>
      <c r="G135" s="47"/>
      <c r="H135" s="93"/>
      <c r="I135" s="47"/>
      <c r="J135" s="47"/>
      <c r="K135" s="47"/>
      <c r="L135" s="47"/>
      <c r="M135" s="203"/>
      <c r="N135" s="101"/>
      <c r="O135" s="203"/>
      <c r="P135" s="112"/>
      <c r="Q135" s="203"/>
      <c r="R135" s="203"/>
      <c r="S135" s="44"/>
      <c r="T135" s="101"/>
      <c r="U135" s="49"/>
      <c r="V135" s="50"/>
      <c r="W135" s="281"/>
      <c r="X135" s="158"/>
    </row>
    <row r="136" spans="1:24">
      <c r="A136" s="191"/>
      <c r="B136" s="158"/>
      <c r="C136" s="282"/>
      <c r="D136" s="266"/>
      <c r="E136" s="266"/>
      <c r="F136" s="266"/>
      <c r="G136" s="266"/>
      <c r="H136" s="283"/>
      <c r="I136" s="266"/>
      <c r="J136" s="266"/>
      <c r="K136" s="266"/>
      <c r="L136" s="266"/>
      <c r="M136" s="266"/>
      <c r="N136" s="266"/>
      <c r="O136" s="266"/>
      <c r="P136" s="365"/>
      <c r="Q136" s="266"/>
      <c r="R136" s="266"/>
      <c r="S136" s="266"/>
      <c r="T136" s="310"/>
      <c r="U136" s="266"/>
      <c r="V136" s="266"/>
      <c r="W136" s="293"/>
      <c r="X136" s="158"/>
    </row>
    <row r="137" spans="1:24">
      <c r="A137" s="191"/>
      <c r="B137" s="158"/>
      <c r="C137" s="158"/>
      <c r="D137" s="158"/>
      <c r="E137" s="158"/>
      <c r="F137" s="158"/>
      <c r="G137" s="158"/>
      <c r="H137" s="89"/>
      <c r="I137" s="158"/>
      <c r="J137" s="158"/>
      <c r="K137" s="158"/>
      <c r="L137" s="158"/>
      <c r="M137" s="158"/>
      <c r="N137" s="158"/>
      <c r="O137" s="158"/>
      <c r="P137" s="113"/>
      <c r="Q137" s="158"/>
      <c r="R137" s="158"/>
      <c r="S137" s="158"/>
      <c r="T137" s="70"/>
      <c r="U137" s="158"/>
      <c r="V137" s="158"/>
      <c r="W137" s="158"/>
      <c r="X137" s="158"/>
    </row>
    <row r="138" spans="1:24" ht="23.15" customHeight="1">
      <c r="A138" s="191"/>
      <c r="B138" s="200"/>
      <c r="C138" s="231" t="s">
        <v>231</v>
      </c>
      <c r="D138" s="231"/>
      <c r="E138" s="231"/>
      <c r="F138" s="231"/>
      <c r="G138" s="231"/>
      <c r="H138" s="231"/>
      <c r="I138" s="231"/>
      <c r="J138" s="231"/>
      <c r="K138" s="231"/>
      <c r="L138" s="200"/>
      <c r="M138" s="200"/>
      <c r="N138" s="200"/>
      <c r="O138" s="200"/>
      <c r="P138" s="200"/>
      <c r="Q138" s="200"/>
      <c r="R138" s="200"/>
      <c r="S138" s="200"/>
      <c r="T138" s="201"/>
      <c r="U138" s="200"/>
      <c r="V138" s="200"/>
      <c r="W138" s="200"/>
      <c r="X138" s="200"/>
    </row>
    <row r="139" spans="1:24" ht="15" thickBot="1">
      <c r="A139" s="191"/>
      <c r="B139" s="3"/>
      <c r="C139" s="286"/>
      <c r="D139" s="316"/>
      <c r="E139" s="296"/>
      <c r="F139" s="296"/>
      <c r="G139" s="296"/>
      <c r="H139" s="295"/>
      <c r="I139" s="296"/>
      <c r="J139" s="296"/>
      <c r="K139" s="290"/>
      <c r="L139" s="3"/>
      <c r="M139" s="3"/>
      <c r="N139" s="3"/>
      <c r="O139" s="3"/>
      <c r="P139" s="3"/>
      <c r="Q139" s="3"/>
      <c r="R139" s="3"/>
      <c r="S139" s="3"/>
      <c r="T139" s="71"/>
      <c r="U139" s="3"/>
      <c r="V139" s="3"/>
      <c r="W139" s="3"/>
      <c r="X139" s="3"/>
    </row>
    <row r="140" spans="1:24" hidden="1">
      <c r="A140" s="191"/>
      <c r="B140" s="3"/>
      <c r="C140" s="280"/>
      <c r="D140" s="206"/>
      <c r="E140" s="206"/>
      <c r="F140" s="206"/>
      <c r="G140" s="206"/>
      <c r="H140" s="89"/>
      <c r="I140" s="206"/>
      <c r="J140" s="206"/>
      <c r="K140" s="281"/>
      <c r="L140" s="3"/>
      <c r="M140" s="3"/>
      <c r="N140" s="3"/>
      <c r="O140" s="3"/>
      <c r="P140" s="3"/>
      <c r="Q140" s="3"/>
      <c r="R140" s="3"/>
      <c r="S140" s="3"/>
      <c r="T140" s="71"/>
      <c r="U140" s="3"/>
      <c r="V140" s="3"/>
      <c r="W140" s="3"/>
      <c r="X140" s="3"/>
    </row>
    <row r="141" spans="1:24" hidden="1">
      <c r="A141" s="191"/>
      <c r="B141" s="3"/>
      <c r="C141" s="280"/>
      <c r="D141" s="206"/>
      <c r="E141" s="206"/>
      <c r="F141" s="206"/>
      <c r="G141" s="206"/>
      <c r="H141" s="89"/>
      <c r="I141" s="206"/>
      <c r="J141" s="206"/>
      <c r="K141" s="281"/>
      <c r="L141" s="3"/>
      <c r="M141" s="3"/>
      <c r="N141" s="3"/>
      <c r="O141" s="3"/>
      <c r="P141" s="3"/>
      <c r="Q141" s="3"/>
      <c r="R141" s="3"/>
      <c r="S141" s="3"/>
      <c r="T141" s="71"/>
      <c r="U141" s="3"/>
      <c r="V141" s="3"/>
      <c r="W141" s="3"/>
      <c r="X141" s="3"/>
    </row>
    <row r="142" spans="1:24" ht="15" hidden="1" thickBot="1">
      <c r="A142" s="191"/>
      <c r="B142" s="3"/>
      <c r="C142" s="280"/>
      <c r="D142" s="206"/>
      <c r="E142" s="206"/>
      <c r="F142" s="206"/>
      <c r="G142" s="206"/>
      <c r="H142" s="89"/>
      <c r="I142" s="206"/>
      <c r="J142" s="206"/>
      <c r="K142" s="281"/>
      <c r="L142" s="3"/>
      <c r="M142" s="3"/>
      <c r="N142" s="3"/>
      <c r="O142" s="3"/>
      <c r="P142" s="3"/>
      <c r="Q142" s="3"/>
      <c r="R142" s="3"/>
      <c r="S142" s="3"/>
      <c r="T142" s="71"/>
      <c r="U142" s="3"/>
      <c r="V142" s="3"/>
      <c r="W142" s="3"/>
      <c r="X142" s="3"/>
    </row>
    <row r="143" spans="1:24" ht="52.5" customHeight="1" thickBot="1">
      <c r="A143" s="191"/>
      <c r="B143" s="3"/>
      <c r="C143" s="280"/>
      <c r="D143" s="486" t="s">
        <v>106</v>
      </c>
      <c r="E143" s="486"/>
      <c r="F143" s="486"/>
      <c r="G143" s="405" t="s">
        <v>57</v>
      </c>
      <c r="H143" s="89"/>
      <c r="I143" s="518"/>
      <c r="J143" s="519"/>
      <c r="K143" s="281"/>
      <c r="L143" s="3"/>
      <c r="M143" s="3"/>
      <c r="N143" s="124" t="str">
        <f>IF(G143="&lt;Select&gt;", "Check", "")</f>
        <v>Check</v>
      </c>
      <c r="O143" s="3"/>
      <c r="P143" s="3"/>
      <c r="Q143" s="3"/>
      <c r="R143" s="3"/>
      <c r="S143" s="3"/>
      <c r="T143" s="71"/>
      <c r="U143" s="3"/>
      <c r="V143" s="3"/>
      <c r="W143" s="3"/>
      <c r="X143" s="3"/>
    </row>
    <row r="144" spans="1:24">
      <c r="A144" s="191"/>
      <c r="B144" s="3"/>
      <c r="C144" s="282"/>
      <c r="D144" s="266"/>
      <c r="E144" s="266"/>
      <c r="F144" s="266"/>
      <c r="G144" s="266"/>
      <c r="H144" s="283"/>
      <c r="I144" s="266"/>
      <c r="J144" s="266"/>
      <c r="K144" s="293"/>
      <c r="L144" s="3"/>
      <c r="M144" s="3"/>
      <c r="O144" s="3"/>
      <c r="P144" s="3"/>
      <c r="Q144" s="3"/>
      <c r="R144" s="3"/>
      <c r="S144" s="3"/>
      <c r="T144" s="71"/>
      <c r="U144" s="3"/>
      <c r="V144" s="3"/>
      <c r="W144" s="3"/>
      <c r="X144" s="3"/>
    </row>
    <row r="145" spans="1:24">
      <c r="A145" s="191"/>
      <c r="B145" s="3"/>
      <c r="C145" s="3"/>
      <c r="D145" s="3"/>
      <c r="E145" s="3"/>
      <c r="F145" s="3"/>
      <c r="G145" s="3"/>
      <c r="H145" s="91"/>
      <c r="I145" s="3"/>
      <c r="J145" s="3"/>
      <c r="K145" s="3"/>
      <c r="L145" s="3"/>
      <c r="M145" s="3"/>
      <c r="O145" s="3"/>
      <c r="P145" s="3"/>
      <c r="Q145" s="3"/>
      <c r="R145" s="3"/>
      <c r="S145" s="3"/>
      <c r="T145" s="71"/>
      <c r="U145" s="3"/>
      <c r="V145" s="3"/>
      <c r="W145" s="3"/>
      <c r="X145" s="3"/>
    </row>
    <row r="146" spans="1:24">
      <c r="A146" s="191"/>
      <c r="B146" s="3"/>
      <c r="C146" s="3"/>
      <c r="D146" s="3"/>
      <c r="E146" s="3"/>
      <c r="F146" s="3"/>
      <c r="G146" s="3"/>
      <c r="H146" s="91"/>
      <c r="I146" s="3"/>
      <c r="J146" s="3"/>
      <c r="K146" s="3"/>
      <c r="L146" s="3"/>
      <c r="M146" s="3"/>
      <c r="N146" s="416"/>
      <c r="O146" s="3"/>
      <c r="P146" s="3"/>
      <c r="Q146" s="3"/>
      <c r="R146" s="3"/>
      <c r="S146" s="3"/>
      <c r="T146" s="71"/>
      <c r="U146" s="3"/>
      <c r="V146" s="3"/>
      <c r="W146" s="3"/>
      <c r="X146" s="3"/>
    </row>
    <row r="147" spans="1:24">
      <c r="A147" s="191"/>
      <c r="B147" s="3"/>
      <c r="C147" s="3"/>
      <c r="D147" s="3"/>
      <c r="E147" s="3"/>
      <c r="F147" s="3"/>
      <c r="G147" s="3"/>
      <c r="H147" s="91"/>
      <c r="I147" s="3"/>
      <c r="J147" s="3"/>
      <c r="K147" s="3"/>
      <c r="L147" s="3"/>
      <c r="M147" s="3"/>
      <c r="O147" s="3"/>
      <c r="P147" s="3"/>
      <c r="Q147" s="3"/>
      <c r="R147" s="3"/>
      <c r="S147" s="3"/>
      <c r="T147" s="71"/>
      <c r="U147" s="3"/>
      <c r="V147" s="3"/>
      <c r="W147" s="3"/>
      <c r="X147" s="3"/>
    </row>
    <row r="148" spans="1:24">
      <c r="N148" s="416"/>
    </row>
  </sheetData>
  <sheetProtection password="B31B" sheet="1" selectLockedCells="1"/>
  <mergeCells count="34">
    <mergeCell ref="K48:L49"/>
    <mergeCell ref="M48:M49"/>
    <mergeCell ref="H45:I46"/>
    <mergeCell ref="J45:J46"/>
    <mergeCell ref="K45:L46"/>
    <mergeCell ref="M45:M46"/>
    <mergeCell ref="H48:I49"/>
    <mergeCell ref="J48:J49"/>
    <mergeCell ref="F34:G34"/>
    <mergeCell ref="D143:F143"/>
    <mergeCell ref="I143:J143"/>
    <mergeCell ref="D6:E6"/>
    <mergeCell ref="D7:E7"/>
    <mergeCell ref="F23:G23"/>
    <mergeCell ref="D11:E11"/>
    <mergeCell ref="D12:E12"/>
    <mergeCell ref="D13:E13"/>
    <mergeCell ref="F16:G16"/>
    <mergeCell ref="F17:G17"/>
    <mergeCell ref="F18:G18"/>
    <mergeCell ref="F19:G19"/>
    <mergeCell ref="F20:G20"/>
    <mergeCell ref="F21:G21"/>
    <mergeCell ref="F22:G22"/>
    <mergeCell ref="F30:G30"/>
    <mergeCell ref="F31:G31"/>
    <mergeCell ref="F32:G32"/>
    <mergeCell ref="F33:G33"/>
    <mergeCell ref="F24:G24"/>
    <mergeCell ref="F25:G25"/>
    <mergeCell ref="F26:G26"/>
    <mergeCell ref="F27:G27"/>
    <mergeCell ref="F28:G28"/>
    <mergeCell ref="F29:G29"/>
  </mergeCells>
  <conditionalFormatting sqref="T85:T134 V135">
    <cfRule type="expression" dxfId="25" priority="129">
      <formula>$H$85="remote meter reading system"</formula>
    </cfRule>
  </conditionalFormatting>
  <conditionalFormatting sqref="U135">
    <cfRule type="expression" dxfId="24" priority="104">
      <formula>J135="Yes"</formula>
    </cfRule>
  </conditionalFormatting>
  <conditionalFormatting sqref="D38:J38 M38">
    <cfRule type="expression" dxfId="23" priority="137">
      <formula>$F$15="No"</formula>
    </cfRule>
  </conditionalFormatting>
  <conditionalFormatting sqref="S85:S97 S116:S134">
    <cfRule type="expression" dxfId="22" priority="76">
      <formula>#REF!="Yes"</formula>
    </cfRule>
  </conditionalFormatting>
  <conditionalFormatting sqref="K37:M37">
    <cfRule type="expression" dxfId="21" priority="65">
      <formula>hidden=1</formula>
    </cfRule>
  </conditionalFormatting>
  <conditionalFormatting sqref="F15">
    <cfRule type="expression" dxfId="20" priority="63">
      <formula>hidden=1</formula>
    </cfRule>
  </conditionalFormatting>
  <conditionalFormatting sqref="S98:S115">
    <cfRule type="expression" dxfId="19" priority="55">
      <formula>#REF!="Yes"</formula>
    </cfRule>
  </conditionalFormatting>
  <conditionalFormatting sqref="C1:C2">
    <cfRule type="expression" dxfId="18" priority="49">
      <formula>C1="DATA OK"</formula>
    </cfRule>
  </conditionalFormatting>
  <conditionalFormatting sqref="W135:X135">
    <cfRule type="expression" dxfId="17" priority="493">
      <formula>$T$85="Yes"</formula>
    </cfRule>
  </conditionalFormatting>
  <conditionalFormatting sqref="U85:V134">
    <cfRule type="expression" dxfId="16" priority="494">
      <formula>$S85="Yes"</formula>
    </cfRule>
    <cfRule type="expression" dxfId="15" priority="495">
      <formula>$T85="Yes"</formula>
    </cfRule>
  </conditionalFormatting>
  <conditionalFormatting sqref="K57 K59:K76">
    <cfRule type="expression" dxfId="14" priority="26">
      <formula>$J57="Yes - estimated using interpolation"</formula>
    </cfRule>
    <cfRule type="expression" dxfId="13" priority="27">
      <formula>$J57="Adjacent meter readings and interpolation"</formula>
    </cfRule>
  </conditionalFormatting>
  <conditionalFormatting sqref="K58">
    <cfRule type="expression" dxfId="12" priority="17">
      <formula>$J58="Yes - estimated using interpolation"</formula>
    </cfRule>
    <cfRule type="expression" dxfId="11" priority="18">
      <formula>$J58="Adjacent meter readings and interpolation"</formula>
    </cfRule>
  </conditionalFormatting>
  <conditionalFormatting sqref="S57:T76 V57:W76">
    <cfRule type="expression" dxfId="10" priority="16">
      <formula>$R57="Yes"</formula>
    </cfRule>
  </conditionalFormatting>
  <conditionalFormatting sqref="Z57:AA76 AC57:AD76">
    <cfRule type="expression" dxfId="9" priority="9">
      <formula>$X57="Yes"</formula>
    </cfRule>
  </conditionalFormatting>
  <conditionalFormatting sqref="Z57:Z76">
    <cfRule type="expression" dxfId="8" priority="10">
      <formula>$Q57="Yes"</formula>
    </cfRule>
  </conditionalFormatting>
  <conditionalFormatting sqref="I1">
    <cfRule type="expression" dxfId="7" priority="8">
      <formula>I1="DATA OK"</formula>
    </cfRule>
  </conditionalFormatting>
  <conditionalFormatting sqref="N11:N14">
    <cfRule type="cellIs" dxfId="6" priority="7" operator="equal">
      <formula>"OK"</formula>
    </cfRule>
  </conditionalFormatting>
  <conditionalFormatting sqref="N143">
    <cfRule type="cellIs" dxfId="5" priority="1" operator="equal">
      <formula>"OK"</formula>
    </cfRule>
  </conditionalFormatting>
  <conditionalFormatting sqref="N7">
    <cfRule type="cellIs" dxfId="4" priority="5" operator="equal">
      <formula>"OK"</formula>
    </cfRule>
  </conditionalFormatting>
  <conditionalFormatting sqref="N17:N34">
    <cfRule type="cellIs" dxfId="3" priority="4" operator="equal">
      <formula>"OK"</formula>
    </cfRule>
  </conditionalFormatting>
  <conditionalFormatting sqref="N36">
    <cfRule type="cellIs" dxfId="2" priority="3" operator="equal">
      <formula>"OK"</formula>
    </cfRule>
  </conditionalFormatting>
  <conditionalFormatting sqref="N45:N49">
    <cfRule type="cellIs" dxfId="1" priority="2" operator="equal">
      <formula>"OK"</formula>
    </cfRule>
  </conditionalFormatting>
  <dataValidations count="21">
    <dataValidation type="date" allowBlank="1" showInputMessage="1" showErrorMessage="1" sqref="U85:U134" xr:uid="{00000000-0002-0000-0600-000000000000}">
      <formula1>1</formula1>
      <formula2>44196</formula2>
    </dataValidation>
    <dataValidation type="list" allowBlank="1" showInputMessage="1" showErrorMessage="1" sqref="H85:H134" xr:uid="{00000000-0002-0000-0600-000002000000}">
      <formula1>"&lt;Select&gt;, Manual readings from meter, Remote meter reading system"</formula1>
    </dataValidation>
    <dataValidation type="decimal" allowBlank="1" showInputMessage="1" showErrorMessage="1" errorTitle="Incorrect Entry" error="Please enter a percentage" sqref="K57:K76" xr:uid="{00000000-0002-0000-0600-000003000000}">
      <formula1>0</formula1>
      <formula2>1</formula2>
    </dataValidation>
    <dataValidation type="list" allowBlank="1" showInputMessage="1" showErrorMessage="1" sqref="J76" xr:uid="{00000000-0002-0000-0600-000004000000}">
      <formula1>"&lt;Select&gt;, No, Adjacent meter readings, Interpolation, Adjacent meter readings and interpolation"</formula1>
    </dataValidation>
    <dataValidation type="date" allowBlank="1" showInputMessage="1" showErrorMessage="1" errorTitle="Incorrect Entry" error="Please Enter a Date in DD/MM/YY format" sqref="H57:I76 D17:E34" xr:uid="{00000000-0002-0000-0600-000005000000}">
      <formula1>36526</formula1>
      <formula2>73051</formula2>
    </dataValidation>
    <dataValidation allowBlank="1" showInputMessage="1" showErrorMessage="1" errorTitle="Incorrect Entry" error="Please insert a date in the format DD/MM/YY" sqref="G57:G76" xr:uid="{00000000-0002-0000-0600-000006000000}"/>
    <dataValidation type="list" allowBlank="1" showInputMessage="1" showErrorMessage="1" sqref="D46 S85:T134 D49:E49" xr:uid="{00000000-0002-0000-0600-000007000000}">
      <formula1>"&lt;Select&gt;,Yes, No"</formula1>
    </dataValidation>
    <dataValidation type="list" allowBlank="1" showInputMessage="1" showErrorMessage="1" sqref="R57:R76 Y57:Z76" xr:uid="{00000000-0002-0000-0600-000008000000}">
      <formula1>"&lt;Select&gt;, Yes, No"</formula1>
    </dataValidation>
    <dataValidation type="date" allowBlank="1" showInputMessage="1" showErrorMessage="1" errorTitle="Incorrect Entry" error="Please insert a date in the format DD/MM/YY" sqref="F57:F76" xr:uid="{00000000-0002-0000-0600-000009000000}">
      <formula1>36526</formula1>
      <formula2>43831</formula2>
    </dataValidation>
    <dataValidation type="list" allowBlank="1" showInputMessage="1" showErrorMessage="1" sqref="V135" xr:uid="{00000000-0002-0000-0600-00000A000000}">
      <formula1>"Yes, No"</formula1>
    </dataValidation>
    <dataValidation type="decimal" allowBlank="1" showInputMessage="1" showErrorMessage="1" errorTitle="Incorrect Entry" error="Please Enter a Percentage" sqref="F49 AA57:AA76 O57:O76 K17:K34" xr:uid="{00000000-0002-0000-0600-00000B000000}">
      <formula1>0</formula1>
      <formula2>1</formula2>
    </dataValidation>
    <dataValidation type="date" allowBlank="1" showInputMessage="1" showErrorMessage="1" errorTitle="Incorrect Entry" error="Please Enter a Date in DD/MM/YY Format" sqref="F6" xr:uid="{00000000-0002-0000-0600-00000C000000}">
      <formula1>36526</formula1>
      <formula2>73051</formula2>
    </dataValidation>
    <dataValidation type="decimal" allowBlank="1" showInputMessage="1" showErrorMessage="1" errorTitle="Incorrect Entry" error="Please enter a Decimal Number" sqref="P77 L57:L76" xr:uid="{00000000-0002-0000-0600-00000D000000}">
      <formula1>0</formula1>
      <formula2>10000000000</formula2>
    </dataValidation>
    <dataValidation type="list" allowBlank="1" showInputMessage="1" showErrorMessage="1" sqref="X135 V85:V134" xr:uid="{00000000-0002-0000-0600-00000E000000}">
      <formula1>"&lt;Select&gt;, Correct, Required rectification"</formula1>
    </dataValidation>
    <dataValidation type="decimal" allowBlank="1" showInputMessage="1" showErrorMessage="1" errorTitle="Incorrect Entry" error="Please enter a decimal number" sqref="Q135 K85:K134 O135 M85:M134" xr:uid="{00000000-0002-0000-0600-00000F000000}">
      <formula1>0</formula1>
      <formula2>100000000</formula2>
    </dataValidation>
    <dataValidation type="list" allowBlank="1" showInputMessage="1" showErrorMessage="1" sqref="M135 I85:I134" xr:uid="{00000000-0002-0000-0600-000010000000}">
      <formula1>"&lt;Select&gt;, Less than daily, Daily, Weekly, Monthly, Quarterly"</formula1>
    </dataValidation>
    <dataValidation type="date" allowBlank="1" showInputMessage="1" showErrorMessage="1" errorTitle="Incorrect Entry" error="Please enter a date in the format DD/MM/YY" sqref="P135 L85:L134 N135 J85:J134" xr:uid="{00000000-0002-0000-0600-000011000000}">
      <formula1>36526</formula1>
      <formula2>43831</formula2>
    </dataValidation>
    <dataValidation type="list" allowBlank="1" showInputMessage="1" showErrorMessage="1" sqref="J57:J75 F17:G34" xr:uid="{00000000-0002-0000-0600-000012000000}">
      <formula1>"&lt;Select&gt;, No, Yes - adjacent meter readings used, Yes - Assessor meter reads used, Yes - estimated using interpolation"</formula1>
    </dataValidation>
    <dataValidation type="decimal" allowBlank="1" showInputMessage="1" showErrorMessage="1" errorTitle="Incorrect Entry" error="Please Enter a Decimal Number" sqref="E46:F46 S57:T76 V57:W76" xr:uid="{00000000-0002-0000-0600-000013000000}">
      <formula1>1</formula1>
      <formula2>100000</formula2>
    </dataValidation>
    <dataValidation type="list" allowBlank="1" showInputMessage="1" showErrorMessage="1" error="Please selec from given options" sqref="G143" xr:uid="{00000000-0002-0000-0600-000014000000}">
      <formula1>"&lt;Select&gt;,Yes,No"</formula1>
    </dataValidation>
    <dataValidation type="list" allowBlank="1" showInputMessage="1" showErrorMessage="1" sqref="D85:D134" xr:uid="{B1284753-52D6-4CF5-A2C5-FC32952AB12D}">
      <formula1>"&lt;Select&gt;, Inclusion, Exclusion"</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50"/>
  </sheetPr>
  <dimension ref="B1:X53"/>
  <sheetViews>
    <sheetView zoomScale="85" zoomScaleNormal="85" workbookViewId="0">
      <selection activeCell="U12" sqref="U12"/>
    </sheetView>
  </sheetViews>
  <sheetFormatPr defaultColWidth="9.1796875" defaultRowHeight="14.5"/>
  <cols>
    <col min="1" max="1" width="5.453125" style="31" customWidth="1"/>
    <col min="2" max="2" width="11.453125" style="31" bestFit="1" customWidth="1"/>
    <col min="3" max="3" width="13" style="31" customWidth="1"/>
    <col min="4" max="4" width="11.453125" style="31" customWidth="1"/>
    <col min="5" max="5" width="9.1796875" style="31"/>
    <col min="6" max="6" width="12" style="31" customWidth="1"/>
    <col min="7" max="7" width="11.54296875" style="31" bestFit="1" customWidth="1"/>
    <col min="8" max="8" width="9.54296875" style="31" bestFit="1" customWidth="1"/>
    <col min="9" max="9" width="12.54296875" style="31" customWidth="1"/>
    <col min="10" max="10" width="10.81640625" style="31" customWidth="1"/>
    <col min="11" max="11" width="11" style="31" customWidth="1"/>
    <col min="12" max="12" width="9.1796875" style="31"/>
    <col min="13" max="14" width="12.453125" style="31" customWidth="1"/>
    <col min="15" max="15" width="13.54296875" style="31" customWidth="1"/>
    <col min="16" max="17" width="12" style="31" customWidth="1"/>
    <col min="18" max="18" width="16.26953125" style="31" customWidth="1"/>
    <col min="19" max="20" width="11.54296875" style="31" customWidth="1"/>
    <col min="21" max="25" width="9.1796875" style="31"/>
    <col min="26" max="26" width="11.7265625" style="31" bestFit="1" customWidth="1"/>
    <col min="27" max="27" width="9.1796875" style="31"/>
    <col min="28" max="28" width="11.54296875" style="31" bestFit="1" customWidth="1"/>
    <col min="29" max="29" width="9.54296875" style="31" bestFit="1" customWidth="1"/>
    <col min="30" max="30" width="10.81640625" style="31" customWidth="1"/>
    <col min="31" max="31" width="11" style="31" customWidth="1"/>
    <col min="32" max="32" width="13.453125" style="31" customWidth="1"/>
    <col min="33" max="33" width="13" style="31" customWidth="1"/>
    <col min="34" max="34" width="9.1796875" style="31"/>
    <col min="35" max="36" width="11.54296875" style="31" customWidth="1"/>
    <col min="37" max="38" width="9.1796875" style="31"/>
    <col min="39" max="39" width="13.81640625" style="31" customWidth="1"/>
    <col min="40" max="40" width="14.81640625" style="31" customWidth="1"/>
    <col min="41" max="41" width="13.453125" style="31" customWidth="1"/>
    <col min="42" max="16384" width="9.1796875" style="31"/>
  </cols>
  <sheetData>
    <row r="1" spans="2:24" s="149" customFormat="1" ht="23.5"/>
    <row r="2" spans="2:24">
      <c r="B2" s="32" t="s">
        <v>23</v>
      </c>
      <c r="C2" s="33"/>
      <c r="D2" s="33"/>
      <c r="E2" s="33"/>
      <c r="F2" s="33"/>
      <c r="G2" s="33"/>
      <c r="H2" s="33"/>
      <c r="I2" s="33"/>
      <c r="J2" s="33"/>
      <c r="K2" s="33"/>
      <c r="L2" s="33"/>
      <c r="M2" s="33"/>
      <c r="N2" s="33"/>
      <c r="O2" s="33"/>
      <c r="P2" s="33"/>
      <c r="Q2" s="33"/>
      <c r="R2" s="33"/>
      <c r="S2" s="33" t="e">
        <f>IF(S5&gt;0,"Main meter financial exclusions","")</f>
        <v>#DIV/0!</v>
      </c>
      <c r="T2" s="33" t="e">
        <f ca="1">IF(T5&gt;0,"Main meter interpolation","")</f>
        <v>#DIV/0!</v>
      </c>
      <c r="U2" s="33" t="e">
        <f>IF(U5&gt;0,"Other utility meter interpolation","")</f>
        <v>#DIV/0!</v>
      </c>
      <c r="V2" s="33" t="e">
        <f>IF(V5&gt;0,"Other utility meter financial exclusions","")</f>
        <v>#DIV/0!</v>
      </c>
      <c r="W2" s="33"/>
    </row>
    <row r="3" spans="2:24" ht="72" customHeight="1">
      <c r="B3" s="30" t="s">
        <v>52</v>
      </c>
      <c r="C3" s="30" t="s">
        <v>51</v>
      </c>
      <c r="D3" s="30" t="s">
        <v>143</v>
      </c>
      <c r="E3" s="30" t="s">
        <v>186</v>
      </c>
      <c r="F3" s="30" t="s">
        <v>54</v>
      </c>
      <c r="G3" s="30" t="s">
        <v>67</v>
      </c>
      <c r="H3" s="30" t="s">
        <v>178</v>
      </c>
      <c r="I3" s="30" t="s">
        <v>182</v>
      </c>
      <c r="J3" s="30" t="s">
        <v>60</v>
      </c>
      <c r="K3" s="30" t="s">
        <v>61</v>
      </c>
      <c r="L3" s="30" t="s">
        <v>55</v>
      </c>
      <c r="M3" s="30" t="s">
        <v>112</v>
      </c>
      <c r="N3" s="30" t="s">
        <v>113</v>
      </c>
      <c r="O3" s="30" t="s">
        <v>184</v>
      </c>
      <c r="P3" s="30" t="s">
        <v>65</v>
      </c>
      <c r="Q3" s="30" t="s">
        <v>68</v>
      </c>
      <c r="R3" s="30" t="s">
        <v>185</v>
      </c>
      <c r="S3" s="30" t="s">
        <v>168</v>
      </c>
      <c r="T3" s="30" t="s">
        <v>183</v>
      </c>
      <c r="U3" s="30" t="s">
        <v>181</v>
      </c>
      <c r="V3" s="30" t="s">
        <v>179</v>
      </c>
      <c r="W3" s="30" t="s">
        <v>64</v>
      </c>
      <c r="X3" s="30" t="s">
        <v>153</v>
      </c>
    </row>
    <row r="4" spans="2:24">
      <c r="B4" s="29">
        <f>MMElec</f>
        <v>0</v>
      </c>
      <c r="C4" s="29">
        <f>MMElecGP</f>
        <v>0</v>
      </c>
      <c r="D4" s="29">
        <f>IF(Elec!$D$48="Yes",ElecAppEx*-1,0)</f>
        <v>0</v>
      </c>
      <c r="E4" s="31">
        <f>IF(Elec!D51="yes",ElecFinEx*-1,0)</f>
        <v>0</v>
      </c>
      <c r="F4" s="145">
        <f>OUMELEC</f>
        <v>0</v>
      </c>
      <c r="G4" s="145">
        <f>OUMGP</f>
        <v>0</v>
      </c>
      <c r="H4" s="145">
        <f>OUMAppExcl*-1</f>
        <v>0</v>
      </c>
      <c r="I4" s="145">
        <f>OUMFinExcl*-1</f>
        <v>0</v>
      </c>
      <c r="J4" s="145">
        <f>NUMelecIncl</f>
        <v>0</v>
      </c>
      <c r="K4" s="145">
        <f>NUMelecExcl*-1</f>
        <v>0</v>
      </c>
      <c r="L4" s="29">
        <f>Smallenduseelec</f>
        <v>0</v>
      </c>
      <c r="M4" s="131">
        <f>SUMIF(SthermalTINEX,"Inclusion",SthermalElec)</f>
        <v>0</v>
      </c>
      <c r="N4" s="19">
        <f>-1*SUMIF(SthermalTINEX,"Exclusion",SthermalElec)</f>
        <v>0</v>
      </c>
      <c r="O4" s="147">
        <f>B4+D4+E4+F4+H4+I4+J4+K4+L4+M4+N4</f>
        <v>0</v>
      </c>
      <c r="P4" s="147">
        <f>C4+G4</f>
        <v>0</v>
      </c>
      <c r="Q4" s="151">
        <f>IF(P4=0,0,P4/O4)</f>
        <v>0</v>
      </c>
      <c r="R4" s="147">
        <f>TotalElec-P4</f>
        <v>0</v>
      </c>
      <c r="S4" s="31">
        <f>IF(AND(Elec!D50="YES",Elec!E50="yes"),ElecFinEx,0)</f>
        <v>0</v>
      </c>
      <c r="T4" s="31">
        <f ca="1">MMElecError</f>
        <v>0</v>
      </c>
      <c r="U4" s="31">
        <f>OUMInterror</f>
        <v>0</v>
      </c>
      <c r="V4" s="31">
        <f>OUMFinExclerror</f>
        <v>0</v>
      </c>
      <c r="W4" s="31">
        <f ca="1">IFERROR(T4+L4+U4+S4+V4,0)</f>
        <v>0</v>
      </c>
      <c r="X4" s="146" t="e">
        <f ca="1">W4/TotalElec</f>
        <v>#DIV/0!</v>
      </c>
    </row>
    <row r="5" spans="2:24">
      <c r="S5" s="439" t="e">
        <f>S4/TotalElec</f>
        <v>#DIV/0!</v>
      </c>
      <c r="T5" s="439" t="e">
        <f ca="1">T4/TotalElec</f>
        <v>#DIV/0!</v>
      </c>
      <c r="U5" s="439" t="e">
        <f>U4/TotalElec</f>
        <v>#DIV/0!</v>
      </c>
      <c r="V5" s="439" t="e">
        <f>V4/TotalElec</f>
        <v>#DIV/0!</v>
      </c>
    </row>
    <row r="7" spans="2:24">
      <c r="B7" s="32" t="s">
        <v>50</v>
      </c>
      <c r="C7" s="33"/>
      <c r="D7" s="33"/>
      <c r="E7" s="33"/>
      <c r="F7" s="33"/>
      <c r="G7" s="33"/>
      <c r="H7" s="33"/>
      <c r="I7" s="33"/>
      <c r="J7" s="33"/>
      <c r="K7" s="33"/>
      <c r="L7" s="33"/>
      <c r="M7" s="33"/>
      <c r="N7" s="33"/>
      <c r="O7" s="33"/>
      <c r="P7" s="33"/>
    </row>
    <row r="8" spans="2:24" ht="43.5">
      <c r="B8" s="130" t="s">
        <v>52</v>
      </c>
      <c r="C8" s="130" t="s">
        <v>143</v>
      </c>
      <c r="D8" s="130" t="s">
        <v>186</v>
      </c>
      <c r="E8" s="130" t="s">
        <v>54</v>
      </c>
      <c r="F8" s="130" t="s">
        <v>178</v>
      </c>
      <c r="G8" s="130" t="s">
        <v>187</v>
      </c>
      <c r="H8" s="130" t="s">
        <v>60</v>
      </c>
      <c r="I8" s="130" t="s">
        <v>61</v>
      </c>
      <c r="J8" s="130" t="s">
        <v>114</v>
      </c>
      <c r="K8" s="130" t="s">
        <v>115</v>
      </c>
      <c r="L8" s="130" t="s">
        <v>188</v>
      </c>
      <c r="M8" s="130" t="s">
        <v>56</v>
      </c>
      <c r="N8" s="130" t="s">
        <v>168</v>
      </c>
      <c r="O8" s="130" t="s">
        <v>183</v>
      </c>
      <c r="P8" s="130" t="s">
        <v>190</v>
      </c>
      <c r="Q8" s="130" t="s">
        <v>181</v>
      </c>
      <c r="R8" s="130" t="s">
        <v>80</v>
      </c>
      <c r="S8" s="130" t="s">
        <v>154</v>
      </c>
    </row>
    <row r="9" spans="2:24">
      <c r="B9" s="29">
        <f>MMGas</f>
        <v>0</v>
      </c>
      <c r="C9" s="29">
        <f>IF(Gas!$D$47="Yes",GasAppExcl*-1,0)</f>
        <v>0</v>
      </c>
      <c r="D9" s="29">
        <f>IF(Gas!D50="yes",GasFinExcl*-1,0)</f>
        <v>0</v>
      </c>
      <c r="E9" s="145">
        <f>OUMGAS</f>
        <v>0</v>
      </c>
      <c r="F9" s="145">
        <f>OUMgasAppExcl*-1</f>
        <v>0</v>
      </c>
      <c r="G9" s="145">
        <f>OUMgasFinExcl*-1</f>
        <v>0</v>
      </c>
      <c r="H9" s="29">
        <f>NUMGASINCL</f>
        <v>0</v>
      </c>
      <c r="I9" s="29">
        <f>NUMGASEXCL*-1</f>
        <v>0</v>
      </c>
      <c r="J9" s="19">
        <f>SUMIF(SthermalTINEX,"Inclusion",SthermalGas)</f>
        <v>0</v>
      </c>
      <c r="K9" s="19">
        <f>-1*SUMIF(SthermalTINEX,"Exclusion",SthermalGas)</f>
        <v>0</v>
      </c>
      <c r="L9" s="19">
        <v>0</v>
      </c>
      <c r="M9" s="31">
        <f>SUM(B9:K9)</f>
        <v>0</v>
      </c>
      <c r="N9" s="31">
        <f>IF(AND(Gas!D50="yes",Gas!E50="yes"),GasFinExcl,0)</f>
        <v>0</v>
      </c>
      <c r="O9" s="31">
        <f ca="1">MMGasError</f>
        <v>0</v>
      </c>
      <c r="P9" s="31">
        <f>OUMGASFinExERROR</f>
        <v>0</v>
      </c>
      <c r="Q9" s="31">
        <f>OUMGasError</f>
        <v>0</v>
      </c>
      <c r="R9" s="31">
        <f ca="1">IFERROR(SUM(N9:Q9),0)</f>
        <v>0</v>
      </c>
      <c r="S9" s="146">
        <f ca="1">IFERROR(R9/M9,0)</f>
        <v>0</v>
      </c>
    </row>
    <row r="12" spans="2:24">
      <c r="B12" s="32" t="s">
        <v>116</v>
      </c>
    </row>
    <row r="13" spans="2:24" ht="58">
      <c r="B13" s="129" t="s">
        <v>117</v>
      </c>
      <c r="C13" s="129" t="s">
        <v>118</v>
      </c>
      <c r="D13" s="129" t="s">
        <v>119</v>
      </c>
      <c r="E13" s="129" t="s">
        <v>120</v>
      </c>
    </row>
    <row r="14" spans="2:24">
      <c r="B14" s="31">
        <f>SUMIF(SthermalTINEX,"Inclusion",SthermalDiesel)</f>
        <v>0</v>
      </c>
      <c r="C14" s="31">
        <f>-1*SUMIF(SthermalTINEX,"Exclusion",SthermalDiesel)</f>
        <v>0</v>
      </c>
      <c r="D14" s="31">
        <f>SUM(Diesel)</f>
        <v>0</v>
      </c>
      <c r="E14" s="31">
        <f>SUM(B14:D14)</f>
        <v>0</v>
      </c>
    </row>
    <row r="17" spans="2:14">
      <c r="B17" s="32" t="s">
        <v>237</v>
      </c>
      <c r="G17" s="32" t="s">
        <v>201</v>
      </c>
      <c r="L17" s="32" t="s">
        <v>202</v>
      </c>
    </row>
    <row r="18" spans="2:14">
      <c r="B18" s="199"/>
      <c r="C18" s="199" t="s">
        <v>191</v>
      </c>
      <c r="D18" s="199" t="s">
        <v>192</v>
      </c>
      <c r="G18" s="199"/>
      <c r="H18" s="199" t="s">
        <v>191</v>
      </c>
      <c r="I18" s="199" t="s">
        <v>192</v>
      </c>
      <c r="L18" s="199"/>
      <c r="M18" s="199" t="s">
        <v>191</v>
      </c>
      <c r="N18" s="199" t="s">
        <v>192</v>
      </c>
    </row>
    <row r="19" spans="2:14">
      <c r="B19" s="31" t="s">
        <v>45</v>
      </c>
      <c r="C19" s="31">
        <f>TotalElec*RatingEFelec</f>
        <v>0</v>
      </c>
      <c r="D19" s="31">
        <f>TotalElecwGP*RatingEFelec</f>
        <v>0</v>
      </c>
      <c r="G19" s="31" t="s">
        <v>45</v>
      </c>
      <c r="H19" s="31">
        <f ca="1">(TotalElec-ElecError)*RatingEFelec</f>
        <v>0</v>
      </c>
      <c r="I19" s="31">
        <f ca="1">(TotalElecwoGP-ElecError)*RatingEFelec</f>
        <v>0</v>
      </c>
      <c r="M19" s="31" t="str">
        <f ca="1">IF(ISERROR(ABS(C22-H22)/C22),"N/A",ABS(C22-H22)/C22)</f>
        <v>N/A</v>
      </c>
      <c r="N19" s="31" t="str">
        <f ca="1">IF(ISERROR(ABS(D22-I22)/D22),"N/A",ABS(D22-I22)/D22)</f>
        <v>N/A</v>
      </c>
    </row>
    <row r="20" spans="2:14">
      <c r="B20" s="31" t="s">
        <v>49</v>
      </c>
      <c r="C20" s="31">
        <f>TotalGas*RatingEFgas</f>
        <v>0</v>
      </c>
      <c r="D20" s="31">
        <f>TotalGas*RatingEFgas</f>
        <v>0</v>
      </c>
      <c r="G20" s="31" t="s">
        <v>49</v>
      </c>
      <c r="H20" s="31">
        <f ca="1">(TotalGas-GasError)*RatingEFgas</f>
        <v>0</v>
      </c>
      <c r="I20" s="31">
        <f ca="1">(TotalGas-GasError)*RatingEFgas</f>
        <v>0</v>
      </c>
    </row>
    <row r="21" spans="2:14">
      <c r="B21" s="31" t="s">
        <v>177</v>
      </c>
      <c r="C21" s="31">
        <f>TotalDiesel*RatingEFdiesel</f>
        <v>0</v>
      </c>
      <c r="D21" s="31">
        <f>TotalDiesel*RatingEFdiesel</f>
        <v>0</v>
      </c>
      <c r="G21" s="31" t="s">
        <v>177</v>
      </c>
      <c r="H21" s="31">
        <f>TotalDiesel*RatingEFdiesel</f>
        <v>0</v>
      </c>
      <c r="I21" s="31">
        <f>TotalDiesel*RatingEFdiesel</f>
        <v>0</v>
      </c>
    </row>
    <row r="22" spans="2:14">
      <c r="B22" s="128" t="s">
        <v>193</v>
      </c>
      <c r="C22" s="128">
        <f>SUM(C19:C21)</f>
        <v>0</v>
      </c>
      <c r="D22" s="128">
        <f>SUM(D19:D21)</f>
        <v>0</v>
      </c>
      <c r="G22" s="128" t="s">
        <v>193</v>
      </c>
      <c r="H22" s="128">
        <f ca="1">SUM(H19:H21)</f>
        <v>0</v>
      </c>
      <c r="I22" s="128">
        <f ca="1">SUM(I19:I21)</f>
        <v>0</v>
      </c>
    </row>
    <row r="24" spans="2:14" hidden="1"/>
    <row r="25" spans="2:14" hidden="1">
      <c r="B25" s="32" t="s">
        <v>207</v>
      </c>
    </row>
    <row r="26" spans="2:14" hidden="1">
      <c r="B26" s="199"/>
      <c r="C26" s="199" t="s">
        <v>191</v>
      </c>
      <c r="D26" s="199" t="s">
        <v>192</v>
      </c>
    </row>
    <row r="27" spans="2:14" hidden="1">
      <c r="B27" s="31" t="s">
        <v>208</v>
      </c>
      <c r="C27" s="31" t="e">
        <f>C22/Apartments_for_rating</f>
        <v>#REF!</v>
      </c>
      <c r="D27" s="31" t="e">
        <f>D22/Apartments_for_rating</f>
        <v>#REF!</v>
      </c>
    </row>
    <row r="28" spans="2:14" hidden="1">
      <c r="B28" s="31" t="s">
        <v>211</v>
      </c>
      <c r="C28" s="31" t="e">
        <f>PredictedEm</f>
        <v>#REF!</v>
      </c>
      <c r="D28" s="31" t="e">
        <f>PredictedEm</f>
        <v>#REF!</v>
      </c>
    </row>
    <row r="29" spans="2:14" hidden="1">
      <c r="B29" s="31" t="s">
        <v>209</v>
      </c>
      <c r="C29" s="31" t="e">
        <f>C27*100/C28</f>
        <v>#REF!</v>
      </c>
      <c r="D29" s="31" t="e">
        <f>D27*100/D28</f>
        <v>#REF!</v>
      </c>
    </row>
    <row r="30" spans="2:14" hidden="1">
      <c r="B30" s="31" t="s">
        <v>210</v>
      </c>
      <c r="C30" s="31" t="e">
        <f>IF(ISNA(MATCH(C29,INDEX(#REF!,1),0)),VLOOKUP(C29,#REF!,3),MATCH(C29,INDEX(#REF!,2),1))</f>
        <v>#REF!</v>
      </c>
      <c r="D30" s="31" t="e">
        <f>IF(ISNA(MATCH(D29,INDEX(#REF!,1),0)),VLOOKUP(D29,#REF!,3),MATCH(D29,INDEX(#REF!,2),1))</f>
        <v>#REF!</v>
      </c>
    </row>
    <row r="31" spans="2:14" hidden="1"/>
    <row r="32" spans="2:14" hidden="1">
      <c r="B32" s="32" t="s">
        <v>238</v>
      </c>
    </row>
    <row r="33" spans="2:4" hidden="1">
      <c r="B33" s="199"/>
      <c r="C33" s="199" t="s">
        <v>239</v>
      </c>
      <c r="D33" s="199" t="s">
        <v>240</v>
      </c>
    </row>
    <row r="34" spans="2:4" hidden="1">
      <c r="B34" s="31" t="s">
        <v>45</v>
      </c>
      <c r="C34" s="31" t="e">
        <f>TotalElec*VLOOKUP(STATE,#REF!,8)</f>
        <v>#REF!</v>
      </c>
      <c r="D34" s="31" t="e">
        <f>TotalElecwGP*VLOOKUP(STATE,#REF!,9)</f>
        <v>#REF!</v>
      </c>
    </row>
    <row r="35" spans="2:4" hidden="1">
      <c r="B35" s="31" t="s">
        <v>49</v>
      </c>
      <c r="C35" s="31" t="e">
        <f>TotalGas*(VLOOKUP(STATE,#REF!,8))</f>
        <v>#REF!</v>
      </c>
      <c r="D35" s="31" t="e">
        <f>TotalGas*(VLOOKUP(STATE,#REF!,9))</f>
        <v>#REF!</v>
      </c>
    </row>
    <row r="36" spans="2:4" hidden="1">
      <c r="B36" s="31" t="s">
        <v>177</v>
      </c>
      <c r="C36" s="31" t="e">
        <f>TotalDiesel*EFdiesel/1000</f>
        <v>#REF!</v>
      </c>
      <c r="D36" s="31" t="e">
        <f>TotalDiesel*EFdiesel/1000</f>
        <v>#REF!</v>
      </c>
    </row>
    <row r="37" spans="2:4" hidden="1">
      <c r="B37" s="128" t="s">
        <v>193</v>
      </c>
      <c r="C37" s="128" t="e">
        <f>SUM(C34:C36)</f>
        <v>#REF!</v>
      </c>
      <c r="D37" s="128" t="e">
        <f>SUM(D34:D36)</f>
        <v>#REF!</v>
      </c>
    </row>
    <row r="38" spans="2:4" hidden="1"/>
    <row r="39" spans="2:4" hidden="1"/>
    <row r="40" spans="2:4" hidden="1">
      <c r="B40" s="32" t="s">
        <v>241</v>
      </c>
    </row>
    <row r="41" spans="2:4" hidden="1">
      <c r="B41" s="199"/>
      <c r="C41" s="199"/>
    </row>
    <row r="42" spans="2:4" hidden="1">
      <c r="B42" s="31" t="s">
        <v>242</v>
      </c>
      <c r="C42" s="31" t="e">
        <f>(TotalElec*3.6)+TotalGas+(TotalDiesel*#REF!)</f>
        <v>#REF!</v>
      </c>
    </row>
    <row r="43" spans="2:4" hidden="1">
      <c r="B43" s="31" t="s">
        <v>243</v>
      </c>
      <c r="C43" s="31" t="e">
        <f>C42/Apartments_for_rating</f>
        <v>#REF!</v>
      </c>
    </row>
    <row r="44" spans="2:4" hidden="1"/>
    <row r="45" spans="2:4" hidden="1"/>
    <row r="46" spans="2:4" hidden="1"/>
    <row r="47" spans="2:4" hidden="1"/>
    <row r="49" spans="2:4">
      <c r="B49" s="32" t="s">
        <v>262</v>
      </c>
    </row>
    <row r="50" spans="2:4">
      <c r="B50" s="31" t="s">
        <v>45</v>
      </c>
      <c r="C50" s="31">
        <v>0.95</v>
      </c>
      <c r="D50" s="31" t="s">
        <v>259</v>
      </c>
    </row>
    <row r="51" spans="2:4">
      <c r="B51" s="31" t="s">
        <v>49</v>
      </c>
      <c r="C51" s="31">
        <v>0.23</v>
      </c>
      <c r="D51" s="31" t="s">
        <v>259</v>
      </c>
    </row>
    <row r="52" spans="2:4">
      <c r="C52" s="31">
        <v>6.3888888888888884E-2</v>
      </c>
      <c r="D52" s="31" t="s">
        <v>260</v>
      </c>
    </row>
    <row r="53" spans="2:4">
      <c r="B53" s="31" t="s">
        <v>177</v>
      </c>
      <c r="C53" s="31">
        <v>2.8486799999999997E-3</v>
      </c>
      <c r="D53" s="31" t="s">
        <v>261</v>
      </c>
    </row>
  </sheetData>
  <sheetProtection select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00B050"/>
  </sheetPr>
  <dimension ref="B2:AF155"/>
  <sheetViews>
    <sheetView zoomScale="70" zoomScaleNormal="70" workbookViewId="0">
      <selection activeCell="C7" sqref="C7"/>
    </sheetView>
  </sheetViews>
  <sheetFormatPr defaultColWidth="9.1796875" defaultRowHeight="14.5"/>
  <cols>
    <col min="1" max="1" width="3.81640625" style="31" customWidth="1"/>
    <col min="2" max="2" width="12.81640625" style="31" customWidth="1"/>
    <col min="3" max="3" width="9.1796875" style="31"/>
    <col min="4" max="4" width="11.453125" style="31" customWidth="1"/>
    <col min="5" max="5" width="11.54296875" style="31" bestFit="1" customWidth="1"/>
    <col min="6" max="6" width="9.1796875" style="31"/>
    <col min="7" max="7" width="11.54296875" style="31" customWidth="1"/>
    <col min="8" max="9" width="9.54296875" style="31" customWidth="1"/>
    <col min="10" max="10" width="10.81640625" style="31" customWidth="1"/>
    <col min="11" max="11" width="11" style="31" customWidth="1"/>
    <col min="12" max="12" width="9.1796875" style="31"/>
    <col min="13" max="14" width="12" style="31" customWidth="1"/>
    <col min="15" max="16" width="11.54296875" style="31" customWidth="1"/>
    <col min="17" max="20" width="9.1796875" style="31"/>
    <col min="21" max="21" width="11.54296875" style="31" customWidth="1"/>
    <col min="22" max="22" width="9.54296875" style="31" customWidth="1"/>
    <col min="23" max="23" width="10.81640625" style="31" customWidth="1"/>
    <col min="24" max="24" width="11" style="31" customWidth="1"/>
    <col min="25" max="25" width="9.1796875" style="31"/>
    <col min="26" max="27" width="11.54296875" style="31" customWidth="1"/>
    <col min="28" max="16384" width="9.1796875" style="31"/>
  </cols>
  <sheetData>
    <row r="2" spans="2:32">
      <c r="B2" s="32" t="s">
        <v>157</v>
      </c>
      <c r="C2" s="33"/>
      <c r="E2" s="33"/>
      <c r="F2" s="33"/>
      <c r="G2" s="33"/>
      <c r="H2" s="33"/>
      <c r="I2" s="33"/>
      <c r="J2" s="33"/>
      <c r="K2" s="33"/>
      <c r="L2" s="33"/>
      <c r="M2" s="33"/>
      <c r="N2" s="33"/>
      <c r="O2" s="33"/>
      <c r="P2" s="33"/>
      <c r="Q2" s="33"/>
      <c r="R2" s="32"/>
      <c r="S2" s="33"/>
      <c r="T2" s="33"/>
      <c r="U2" s="33"/>
      <c r="V2" s="33"/>
      <c r="W2" s="33"/>
      <c r="X2" s="33"/>
      <c r="Y2" s="33"/>
      <c r="Z2" s="33"/>
      <c r="AA2" s="33"/>
      <c r="AB2" s="33"/>
    </row>
    <row r="3" spans="2:32">
      <c r="B3" s="33"/>
      <c r="C3" s="33"/>
      <c r="E3" s="33"/>
      <c r="F3" s="33"/>
      <c r="G3" s="33"/>
      <c r="H3" s="33"/>
      <c r="I3" s="33"/>
      <c r="J3" s="33"/>
      <c r="K3" s="33"/>
      <c r="L3" s="33"/>
      <c r="M3" s="33"/>
      <c r="N3" s="33"/>
      <c r="O3" s="33"/>
      <c r="P3" s="33" t="e">
        <f>IF(P6&gt;0,"Main meter financial exclusions","")</f>
        <v>#DIV/0!</v>
      </c>
      <c r="Q3" s="33" t="e">
        <f ca="1">IF(Q6&gt;0,"Main meter interpolation","")</f>
        <v>#DIV/0!</v>
      </c>
      <c r="R3" s="33" t="e">
        <f>IF(R6&gt;0,"Other utility meter interpolation","")</f>
        <v>#DIV/0!</v>
      </c>
      <c r="S3" s="33" t="e">
        <f>IF(S6&gt;0,"Other utility meter financial exclusions","")</f>
        <v>#DIV/0!</v>
      </c>
      <c r="T3" s="33"/>
      <c r="U3" s="33"/>
      <c r="V3" s="33"/>
      <c r="W3" s="33"/>
      <c r="X3" s="33"/>
      <c r="Y3" s="33"/>
      <c r="Z3" s="33"/>
      <c r="AA3" s="33"/>
      <c r="AB3" s="33"/>
    </row>
    <row r="4" spans="2:32" ht="58">
      <c r="B4" s="163" t="s">
        <v>94</v>
      </c>
      <c r="C4" s="163" t="s">
        <v>91</v>
      </c>
      <c r="D4" s="163" t="s">
        <v>143</v>
      </c>
      <c r="E4" s="163" t="s">
        <v>194</v>
      </c>
      <c r="F4" s="163" t="s">
        <v>95</v>
      </c>
      <c r="G4" s="163" t="s">
        <v>96</v>
      </c>
      <c r="H4" s="163" t="s">
        <v>178</v>
      </c>
      <c r="I4" s="163" t="s">
        <v>182</v>
      </c>
      <c r="J4" s="163" t="s">
        <v>60</v>
      </c>
      <c r="K4" s="163" t="s">
        <v>61</v>
      </c>
      <c r="L4" s="163" t="s">
        <v>198</v>
      </c>
      <c r="M4" s="163" t="s">
        <v>92</v>
      </c>
      <c r="N4" s="163" t="s">
        <v>93</v>
      </c>
      <c r="O4" s="163" t="s">
        <v>197</v>
      </c>
      <c r="P4" s="163" t="s">
        <v>168</v>
      </c>
      <c r="Q4" s="163" t="s">
        <v>199</v>
      </c>
      <c r="R4" s="163" t="s">
        <v>181</v>
      </c>
      <c r="S4" s="163" t="s">
        <v>179</v>
      </c>
      <c r="T4" s="163" t="s">
        <v>97</v>
      </c>
      <c r="U4" s="163" t="s">
        <v>200</v>
      </c>
      <c r="V4" s="116"/>
      <c r="W4" s="116"/>
      <c r="X4" s="116"/>
      <c r="Y4" s="116"/>
      <c r="Z4" s="116"/>
      <c r="AA4" s="116"/>
      <c r="AB4" s="116"/>
      <c r="AC4" s="116"/>
      <c r="AD4" s="116"/>
      <c r="AE4" s="116"/>
      <c r="AF4" s="116"/>
    </row>
    <row r="5" spans="2:32">
      <c r="B5" s="164">
        <f>MMWater</f>
        <v>0</v>
      </c>
      <c r="C5" s="164">
        <f>MMWaterRW</f>
        <v>0</v>
      </c>
      <c r="D5" s="164">
        <f>IF(Water!D46="Yes",WaterAppExcl*-1,0)</f>
        <v>0</v>
      </c>
      <c r="E5" s="164">
        <f>IF(Water!D49="yes",WaterFinExcl,0)</f>
        <v>0</v>
      </c>
      <c r="F5" s="164">
        <f>OUMWater</f>
        <v>0</v>
      </c>
      <c r="G5" s="164">
        <f>SUM(OUMWAterRW)</f>
        <v>0</v>
      </c>
      <c r="H5" s="164">
        <f>OUMAppExcWat</f>
        <v>0</v>
      </c>
      <c r="I5" s="164">
        <f>OUMFinExlWat</f>
        <v>0</v>
      </c>
      <c r="J5" s="164">
        <f>SUMIF(NUMWaterIncl,"Inclusion",NUMWater)</f>
        <v>0</v>
      </c>
      <c r="K5" s="164">
        <f>-1*SUMIF(NUMWaterIncl,"Exclusion",NUMWater)</f>
        <v>0</v>
      </c>
      <c r="L5" s="132">
        <f>B5+D5+E5+F5+H5+I5+J5+K5</f>
        <v>0</v>
      </c>
      <c r="M5" s="132">
        <f>C5+G5</f>
        <v>0</v>
      </c>
      <c r="N5" s="165">
        <f>IF(M5=0,0,M5/L5)</f>
        <v>0</v>
      </c>
      <c r="O5" s="132">
        <f>TOTALWater-TOTAL_RW</f>
        <v>0</v>
      </c>
      <c r="P5" s="164">
        <f>IF(AND(Water!D49="yes",Water!E49="yes"),WaterFinExcl,0)</f>
        <v>0</v>
      </c>
      <c r="Q5" s="164">
        <f ca="1">MMWaterError</f>
        <v>0</v>
      </c>
      <c r="R5" s="164">
        <f>WaterInterror</f>
        <v>0</v>
      </c>
      <c r="S5" s="164">
        <f>WaterFinExclerror</f>
        <v>0</v>
      </c>
      <c r="T5" s="164">
        <f ca="1">SUM(P5:S5)</f>
        <v>0</v>
      </c>
      <c r="U5" s="132" t="str">
        <f ca="1">IFERROR(T5/TOTALWater,"N/A")</f>
        <v>N/A</v>
      </c>
      <c r="V5" s="29"/>
      <c r="W5" s="29"/>
      <c r="X5" s="29"/>
      <c r="Y5" s="29"/>
      <c r="Z5" s="29"/>
      <c r="AA5" s="29"/>
      <c r="AB5" s="29"/>
      <c r="AD5" s="29"/>
      <c r="AE5" s="29"/>
    </row>
    <row r="6" spans="2:32">
      <c r="H6" s="29"/>
      <c r="I6" s="29"/>
      <c r="J6" s="29"/>
      <c r="K6" s="29"/>
      <c r="P6" s="439" t="e">
        <f>P5/TOTALWater</f>
        <v>#DIV/0!</v>
      </c>
      <c r="Q6" s="439" t="e">
        <f ca="1">Q5/TOTALWater</f>
        <v>#DIV/0!</v>
      </c>
      <c r="R6" s="439" t="e">
        <f>R5/TOTALWater</f>
        <v>#DIV/0!</v>
      </c>
      <c r="S6" s="439" t="e">
        <f>S5/TOTALWater</f>
        <v>#DIV/0!</v>
      </c>
      <c r="V6" s="29"/>
      <c r="W6" s="29"/>
      <c r="X6" s="29"/>
      <c r="AA6" s="29"/>
    </row>
    <row r="7" spans="2:32">
      <c r="D7" s="156"/>
      <c r="H7" s="29"/>
      <c r="I7" s="29"/>
      <c r="J7" s="29"/>
      <c r="K7" s="29"/>
      <c r="P7" s="29"/>
      <c r="V7" s="31" t="e">
        <f ca="1">CONCATENATE(P3,", ",Q3,", ",R3,", ",S3)</f>
        <v>#DIV/0!</v>
      </c>
      <c r="W7" s="29"/>
      <c r="X7" s="29"/>
      <c r="AA7" s="29"/>
    </row>
    <row r="8" spans="2:32" hidden="1">
      <c r="B8" s="32" t="s">
        <v>207</v>
      </c>
      <c r="H8" s="29"/>
      <c r="I8" s="29"/>
      <c r="J8" s="29"/>
      <c r="K8" s="29"/>
      <c r="P8" s="29"/>
      <c r="V8" s="29"/>
      <c r="W8" s="29"/>
      <c r="X8" s="29"/>
      <c r="AA8" s="29"/>
    </row>
    <row r="9" spans="2:32" hidden="1">
      <c r="B9" s="199"/>
      <c r="C9" s="199" t="s">
        <v>214</v>
      </c>
      <c r="D9" s="199" t="s">
        <v>215</v>
      </c>
      <c r="H9" s="29"/>
      <c r="I9" s="29"/>
      <c r="J9" s="29"/>
      <c r="K9" s="29"/>
      <c r="M9" s="29"/>
      <c r="S9" s="29"/>
      <c r="T9" s="29"/>
      <c r="U9" s="29"/>
      <c r="X9" s="29"/>
    </row>
    <row r="10" spans="2:32" hidden="1">
      <c r="B10" s="31" t="s">
        <v>212</v>
      </c>
      <c r="C10" s="31" t="e">
        <f>TOTALWater/Apartments_for_rating</f>
        <v>#REF!</v>
      </c>
      <c r="D10" s="31" t="e">
        <f>TOTALWater/Apartments_for_rating</f>
        <v>#REF!</v>
      </c>
      <c r="H10" s="29"/>
      <c r="I10" s="29"/>
      <c r="J10" s="29"/>
      <c r="K10" s="29"/>
      <c r="P10" s="29"/>
      <c r="V10" s="29"/>
      <c r="W10" s="29"/>
      <c r="X10" s="29"/>
      <c r="AA10" s="29"/>
    </row>
    <row r="11" spans="2:32" hidden="1">
      <c r="B11" s="31" t="s">
        <v>213</v>
      </c>
      <c r="C11" s="31" t="e">
        <f>PredictedWater</f>
        <v>#REF!</v>
      </c>
      <c r="D11" s="31" t="e">
        <f>PredictedWater</f>
        <v>#REF!</v>
      </c>
      <c r="H11" s="29"/>
      <c r="I11" s="29"/>
      <c r="J11" s="29"/>
      <c r="K11" s="29"/>
      <c r="P11" s="29"/>
      <c r="V11" s="29"/>
      <c r="W11" s="29"/>
      <c r="X11" s="29"/>
      <c r="AA11" s="29"/>
    </row>
    <row r="12" spans="2:32" hidden="1">
      <c r="B12" s="31" t="s">
        <v>209</v>
      </c>
      <c r="C12" s="31" t="e">
        <f>C10*100/C11</f>
        <v>#REF!</v>
      </c>
      <c r="D12" s="31" t="e">
        <f>D10*100/D11</f>
        <v>#REF!</v>
      </c>
      <c r="H12" s="29"/>
      <c r="I12" s="29"/>
      <c r="J12" s="29"/>
      <c r="K12" s="29"/>
      <c r="P12" s="29"/>
      <c r="V12" s="29"/>
      <c r="W12" s="29"/>
      <c r="X12" s="29"/>
      <c r="AA12" s="29"/>
    </row>
    <row r="13" spans="2:32" hidden="1">
      <c r="B13" s="31" t="s">
        <v>210</v>
      </c>
      <c r="C13" s="31" t="e">
        <f>IF(ISNA(MATCH(C12,INDEX(#REF!,1),0)),VLOOKUP(C12,#REF!,3),MATCH(C12,INDEX(#REF!,2),1))</f>
        <v>#REF!</v>
      </c>
      <c r="D13" s="31" t="e">
        <f>IF(ISNA(MATCH(D12,INDEX(#REF!,1),0)),VLOOKUP(D12,#REF!,3),MATCH(D12,INDEX(#REF!,2),1))</f>
        <v>#REF!</v>
      </c>
      <c r="H13" s="29"/>
      <c r="I13" s="29"/>
      <c r="J13" s="29"/>
      <c r="K13" s="29"/>
      <c r="P13" s="29"/>
      <c r="V13" s="29"/>
      <c r="W13" s="29"/>
      <c r="X13" s="29"/>
      <c r="AA13" s="29"/>
    </row>
    <row r="14" spans="2:32" hidden="1">
      <c r="H14" s="29"/>
      <c r="I14" s="29"/>
      <c r="J14" s="29"/>
      <c r="K14" s="29"/>
      <c r="P14" s="29"/>
      <c r="V14" s="29"/>
      <c r="W14" s="29"/>
      <c r="X14" s="29"/>
      <c r="AA14" s="29"/>
    </row>
    <row r="15" spans="2:32">
      <c r="H15" s="29"/>
      <c r="I15" s="29"/>
      <c r="J15" s="29"/>
      <c r="K15" s="29"/>
      <c r="P15" s="29"/>
      <c r="V15" s="29"/>
      <c r="W15" s="29"/>
      <c r="X15" s="29"/>
      <c r="AA15" s="29"/>
    </row>
    <row r="16" spans="2:32">
      <c r="H16" s="29"/>
      <c r="I16" s="29"/>
      <c r="J16" s="29"/>
      <c r="K16" s="29"/>
      <c r="P16" s="29"/>
      <c r="V16" s="29"/>
      <c r="W16" s="29"/>
      <c r="X16" s="29"/>
      <c r="AA16" s="29"/>
    </row>
    <row r="17" spans="8:27">
      <c r="H17" s="29"/>
      <c r="I17" s="29"/>
      <c r="J17" s="29"/>
      <c r="K17" s="29"/>
      <c r="P17" s="29"/>
      <c r="V17" s="29"/>
      <c r="W17" s="29"/>
      <c r="X17" s="29"/>
      <c r="AA17" s="29"/>
    </row>
    <row r="18" spans="8:27">
      <c r="H18" s="29"/>
      <c r="I18" s="29"/>
      <c r="J18" s="29"/>
      <c r="K18" s="29"/>
      <c r="P18" s="29"/>
      <c r="V18" s="29"/>
      <c r="W18" s="29"/>
      <c r="X18" s="29"/>
      <c r="AA18" s="29"/>
    </row>
    <row r="19" spans="8:27">
      <c r="H19" s="29"/>
      <c r="I19" s="29"/>
      <c r="J19" s="29"/>
      <c r="K19" s="29"/>
      <c r="P19" s="29"/>
      <c r="V19" s="29"/>
      <c r="W19" s="29"/>
      <c r="X19" s="29"/>
      <c r="AA19" s="29"/>
    </row>
    <row r="20" spans="8:27">
      <c r="H20" s="29"/>
      <c r="I20" s="29"/>
      <c r="J20" s="29"/>
      <c r="K20" s="29"/>
      <c r="P20" s="29"/>
      <c r="V20" s="29"/>
      <c r="W20" s="29"/>
      <c r="X20" s="29"/>
      <c r="AA20" s="29"/>
    </row>
    <row r="21" spans="8:27">
      <c r="H21" s="29"/>
      <c r="I21" s="29"/>
      <c r="J21" s="29"/>
      <c r="K21" s="29"/>
      <c r="P21" s="29"/>
      <c r="V21" s="29"/>
      <c r="W21" s="29"/>
      <c r="X21" s="29"/>
      <c r="AA21" s="29"/>
    </row>
    <row r="22" spans="8:27">
      <c r="H22" s="29"/>
      <c r="I22" s="29"/>
      <c r="J22" s="29"/>
      <c r="K22" s="29"/>
      <c r="P22" s="29"/>
      <c r="V22" s="29"/>
      <c r="W22" s="29"/>
      <c r="X22" s="29"/>
      <c r="AA22" s="29"/>
    </row>
    <row r="23" spans="8:27">
      <c r="H23" s="29"/>
      <c r="I23" s="29"/>
      <c r="J23" s="29"/>
      <c r="K23" s="29"/>
      <c r="P23" s="29"/>
      <c r="V23" s="29"/>
      <c r="W23" s="29"/>
      <c r="X23" s="29"/>
      <c r="AA23" s="29"/>
    </row>
    <row r="24" spans="8:27">
      <c r="H24" s="29"/>
      <c r="I24" s="29"/>
      <c r="J24" s="29"/>
      <c r="K24" s="29"/>
      <c r="P24" s="29"/>
      <c r="V24" s="29"/>
      <c r="W24" s="29"/>
      <c r="X24" s="29"/>
      <c r="AA24" s="29"/>
    </row>
    <row r="25" spans="8:27">
      <c r="H25" s="29"/>
      <c r="I25" s="29"/>
      <c r="J25" s="29"/>
      <c r="K25" s="29"/>
      <c r="P25" s="29"/>
      <c r="V25" s="29"/>
      <c r="W25" s="29"/>
      <c r="X25" s="29"/>
      <c r="AA25" s="29"/>
    </row>
    <row r="26" spans="8:27">
      <c r="H26" s="29"/>
      <c r="I26" s="29"/>
      <c r="J26" s="29"/>
      <c r="K26" s="29"/>
      <c r="P26" s="29"/>
      <c r="V26" s="29"/>
      <c r="W26" s="29"/>
      <c r="X26" s="29"/>
      <c r="AA26" s="29"/>
    </row>
    <row r="27" spans="8:27">
      <c r="H27" s="29"/>
      <c r="I27" s="29"/>
      <c r="J27" s="29"/>
      <c r="K27" s="29"/>
      <c r="P27" s="29"/>
      <c r="V27" s="29"/>
      <c r="W27" s="29"/>
      <c r="X27" s="29"/>
      <c r="AA27" s="29"/>
    </row>
    <row r="28" spans="8:27">
      <c r="H28" s="29"/>
      <c r="I28" s="29"/>
      <c r="J28" s="29"/>
      <c r="K28" s="29"/>
      <c r="P28" s="29"/>
      <c r="V28" s="29"/>
      <c r="W28" s="29"/>
      <c r="X28" s="29"/>
      <c r="AA28" s="29"/>
    </row>
    <row r="29" spans="8:27">
      <c r="H29" s="29"/>
      <c r="I29" s="29"/>
      <c r="J29" s="29"/>
      <c r="K29" s="29"/>
      <c r="P29" s="29"/>
      <c r="V29" s="29"/>
      <c r="W29" s="29"/>
      <c r="X29" s="29"/>
      <c r="AA29" s="29"/>
    </row>
    <row r="30" spans="8:27">
      <c r="H30" s="29"/>
      <c r="I30" s="29"/>
      <c r="J30" s="29"/>
      <c r="K30" s="29"/>
      <c r="P30" s="29"/>
      <c r="V30" s="29"/>
      <c r="W30" s="29"/>
      <c r="X30" s="29"/>
      <c r="AA30" s="29"/>
    </row>
    <row r="31" spans="8:27">
      <c r="H31" s="29"/>
      <c r="I31" s="29"/>
      <c r="J31" s="29"/>
      <c r="K31" s="29"/>
      <c r="P31" s="29"/>
      <c r="V31" s="29"/>
      <c r="W31" s="29"/>
      <c r="X31" s="29"/>
      <c r="AA31" s="29"/>
    </row>
    <row r="32" spans="8:27">
      <c r="H32" s="29"/>
      <c r="I32" s="29"/>
      <c r="J32" s="29"/>
      <c r="K32" s="29"/>
      <c r="P32" s="29"/>
      <c r="V32" s="29"/>
      <c r="W32" s="29"/>
      <c r="X32" s="29"/>
      <c r="AA32" s="29"/>
    </row>
    <row r="33" spans="8:27">
      <c r="H33" s="29"/>
      <c r="I33" s="29"/>
      <c r="J33" s="29"/>
      <c r="K33" s="29"/>
      <c r="P33" s="29"/>
      <c r="V33" s="29"/>
      <c r="W33" s="29"/>
      <c r="X33" s="29"/>
      <c r="AA33" s="29"/>
    </row>
    <row r="34" spans="8:27">
      <c r="H34" s="29"/>
      <c r="I34" s="29"/>
      <c r="J34" s="29"/>
      <c r="K34" s="29"/>
      <c r="P34" s="29"/>
      <c r="V34" s="29"/>
      <c r="W34" s="29"/>
      <c r="X34" s="29"/>
      <c r="AA34" s="29"/>
    </row>
    <row r="35" spans="8:27">
      <c r="H35" s="29"/>
      <c r="I35" s="29"/>
      <c r="J35" s="29"/>
      <c r="K35" s="29"/>
      <c r="P35" s="29"/>
      <c r="V35" s="29"/>
      <c r="W35" s="29"/>
      <c r="X35" s="29"/>
      <c r="AA35" s="29"/>
    </row>
    <row r="36" spans="8:27">
      <c r="H36" s="29"/>
      <c r="I36" s="29"/>
      <c r="J36" s="29"/>
      <c r="K36" s="29"/>
      <c r="P36" s="29"/>
      <c r="V36" s="29"/>
      <c r="W36" s="29"/>
      <c r="X36" s="29"/>
      <c r="AA36" s="29"/>
    </row>
    <row r="37" spans="8:27">
      <c r="H37" s="29"/>
      <c r="I37" s="29"/>
      <c r="J37" s="29"/>
      <c r="K37" s="29"/>
      <c r="P37" s="29"/>
      <c r="V37" s="29"/>
      <c r="W37" s="29"/>
      <c r="X37" s="29"/>
      <c r="AA37" s="29"/>
    </row>
    <row r="38" spans="8:27">
      <c r="H38" s="29"/>
      <c r="I38" s="29"/>
      <c r="J38" s="29"/>
      <c r="K38" s="29"/>
      <c r="P38" s="29"/>
      <c r="V38" s="29"/>
      <c r="W38" s="29"/>
      <c r="X38" s="29"/>
      <c r="AA38" s="29"/>
    </row>
    <row r="39" spans="8:27">
      <c r="H39" s="29"/>
      <c r="I39" s="29"/>
      <c r="J39" s="29"/>
      <c r="K39" s="29"/>
      <c r="P39" s="29"/>
      <c r="V39" s="29"/>
      <c r="W39" s="29"/>
      <c r="X39" s="29"/>
      <c r="AA39" s="29"/>
    </row>
    <row r="40" spans="8:27">
      <c r="H40" s="29"/>
      <c r="I40" s="29"/>
      <c r="J40" s="29"/>
      <c r="K40" s="29"/>
      <c r="P40" s="29"/>
      <c r="V40" s="29"/>
      <c r="W40" s="29"/>
      <c r="X40" s="29"/>
      <c r="AA40" s="29"/>
    </row>
    <row r="41" spans="8:27">
      <c r="H41" s="29"/>
      <c r="I41" s="29"/>
      <c r="J41" s="29"/>
      <c r="K41" s="29"/>
      <c r="P41" s="29"/>
      <c r="V41" s="29"/>
      <c r="W41" s="29"/>
      <c r="X41" s="29"/>
      <c r="AA41" s="29"/>
    </row>
    <row r="42" spans="8:27">
      <c r="H42" s="29"/>
      <c r="I42" s="29"/>
      <c r="J42" s="29"/>
      <c r="K42" s="29"/>
      <c r="P42" s="29"/>
      <c r="V42" s="29"/>
      <c r="W42" s="29"/>
      <c r="X42" s="29"/>
      <c r="AA42" s="29"/>
    </row>
    <row r="43" spans="8:27">
      <c r="H43" s="29"/>
      <c r="I43" s="29"/>
      <c r="J43" s="29"/>
      <c r="K43" s="29"/>
      <c r="P43" s="29"/>
      <c r="V43" s="29"/>
      <c r="W43" s="29"/>
      <c r="X43" s="29"/>
      <c r="AA43" s="29"/>
    </row>
    <row r="44" spans="8:27">
      <c r="H44" s="29"/>
      <c r="I44" s="29"/>
      <c r="J44" s="29"/>
      <c r="K44" s="29"/>
      <c r="P44" s="29"/>
      <c r="V44" s="29"/>
      <c r="W44" s="29"/>
      <c r="X44" s="29"/>
      <c r="AA44" s="29"/>
    </row>
    <row r="45" spans="8:27">
      <c r="H45" s="29"/>
      <c r="I45" s="29"/>
      <c r="J45" s="29"/>
      <c r="K45" s="29"/>
      <c r="P45" s="29"/>
      <c r="V45" s="29"/>
      <c r="W45" s="29"/>
      <c r="X45" s="29"/>
      <c r="AA45" s="29"/>
    </row>
    <row r="46" spans="8:27">
      <c r="H46" s="29"/>
      <c r="I46" s="29"/>
      <c r="J46" s="29"/>
      <c r="K46" s="29"/>
      <c r="P46" s="29"/>
      <c r="V46" s="29"/>
      <c r="W46" s="29"/>
      <c r="X46" s="29"/>
      <c r="AA46" s="29"/>
    </row>
    <row r="47" spans="8:27">
      <c r="H47" s="29"/>
      <c r="I47" s="29"/>
      <c r="J47" s="29"/>
      <c r="K47" s="29"/>
      <c r="P47" s="29"/>
      <c r="V47" s="29"/>
      <c r="W47" s="29"/>
      <c r="X47" s="29"/>
      <c r="AA47" s="29"/>
    </row>
    <row r="48" spans="8:27">
      <c r="H48" s="29"/>
      <c r="I48" s="29"/>
      <c r="J48" s="29"/>
      <c r="K48" s="29"/>
      <c r="P48" s="29"/>
      <c r="V48" s="29"/>
      <c r="W48" s="29"/>
      <c r="X48" s="29"/>
      <c r="AA48" s="29"/>
    </row>
    <row r="49" spans="8:27">
      <c r="H49" s="29"/>
      <c r="I49" s="29"/>
      <c r="J49" s="29"/>
      <c r="K49" s="29"/>
      <c r="P49" s="29"/>
      <c r="V49" s="29"/>
      <c r="W49" s="29"/>
      <c r="X49" s="29"/>
      <c r="AA49" s="29"/>
    </row>
    <row r="50" spans="8:27">
      <c r="H50" s="29"/>
      <c r="I50" s="29"/>
      <c r="J50" s="29"/>
      <c r="K50" s="29"/>
      <c r="P50" s="29"/>
      <c r="V50" s="29"/>
      <c r="W50" s="29"/>
      <c r="X50" s="29"/>
      <c r="AA50" s="29"/>
    </row>
    <row r="51" spans="8:27">
      <c r="H51" s="29"/>
      <c r="I51" s="29"/>
      <c r="J51" s="29"/>
      <c r="K51" s="29"/>
      <c r="P51" s="29"/>
      <c r="V51" s="29"/>
      <c r="W51" s="29"/>
      <c r="X51" s="29"/>
      <c r="AA51" s="29"/>
    </row>
    <row r="52" spans="8:27">
      <c r="H52" s="29"/>
      <c r="I52" s="29"/>
      <c r="J52" s="29"/>
      <c r="K52" s="29"/>
      <c r="P52" s="29"/>
      <c r="V52" s="29"/>
      <c r="W52" s="29"/>
      <c r="X52" s="29"/>
      <c r="AA52" s="29"/>
    </row>
    <row r="53" spans="8:27">
      <c r="H53" s="29"/>
      <c r="I53" s="29"/>
      <c r="J53" s="29"/>
      <c r="K53" s="29"/>
      <c r="P53" s="29"/>
      <c r="V53" s="29"/>
      <c r="W53" s="29"/>
      <c r="X53" s="29"/>
      <c r="AA53" s="29"/>
    </row>
    <row r="54" spans="8:27">
      <c r="H54" s="29"/>
      <c r="I54" s="29"/>
      <c r="J54" s="29"/>
      <c r="K54" s="29"/>
      <c r="P54" s="29"/>
      <c r="V54" s="29"/>
      <c r="W54" s="29"/>
      <c r="X54" s="29"/>
      <c r="AA54" s="29"/>
    </row>
    <row r="55" spans="8:27">
      <c r="H55" s="29"/>
      <c r="I55" s="29"/>
      <c r="J55" s="29"/>
      <c r="K55" s="29"/>
      <c r="P55" s="29"/>
      <c r="V55" s="29"/>
      <c r="W55" s="29"/>
      <c r="X55" s="29"/>
      <c r="AA55" s="29"/>
    </row>
    <row r="56" spans="8:27">
      <c r="H56" s="29"/>
      <c r="I56" s="29"/>
      <c r="J56" s="29"/>
      <c r="K56" s="29"/>
      <c r="P56" s="29"/>
      <c r="V56" s="29"/>
      <c r="W56" s="29"/>
      <c r="X56" s="29"/>
      <c r="AA56" s="29"/>
    </row>
    <row r="57" spans="8:27">
      <c r="H57" s="29"/>
      <c r="I57" s="29"/>
      <c r="J57" s="29"/>
      <c r="K57" s="29"/>
      <c r="P57" s="29"/>
      <c r="V57" s="29"/>
      <c r="W57" s="29"/>
      <c r="X57" s="29"/>
      <c r="AA57" s="29"/>
    </row>
    <row r="58" spans="8:27">
      <c r="H58" s="29"/>
      <c r="I58" s="29"/>
      <c r="J58" s="29"/>
      <c r="K58" s="29"/>
      <c r="P58" s="29"/>
      <c r="V58" s="29"/>
      <c r="W58" s="29"/>
      <c r="X58" s="29"/>
      <c r="AA58" s="29"/>
    </row>
    <row r="59" spans="8:27">
      <c r="H59" s="29"/>
      <c r="I59" s="29"/>
      <c r="J59" s="29"/>
      <c r="K59" s="29"/>
      <c r="P59" s="29"/>
      <c r="V59" s="29"/>
      <c r="W59" s="29"/>
      <c r="X59" s="29"/>
      <c r="AA59" s="29"/>
    </row>
    <row r="60" spans="8:27">
      <c r="H60" s="29"/>
      <c r="I60" s="29"/>
      <c r="J60" s="29"/>
      <c r="K60" s="29"/>
      <c r="P60" s="29"/>
      <c r="V60" s="29"/>
      <c r="W60" s="29"/>
      <c r="X60" s="29"/>
      <c r="AA60" s="29"/>
    </row>
    <row r="61" spans="8:27">
      <c r="H61" s="29"/>
      <c r="I61" s="29"/>
      <c r="J61" s="29"/>
      <c r="K61" s="29"/>
      <c r="P61" s="29"/>
      <c r="V61" s="29"/>
      <c r="W61" s="29"/>
      <c r="X61" s="29"/>
      <c r="AA61" s="29"/>
    </row>
    <row r="62" spans="8:27">
      <c r="H62" s="29"/>
      <c r="I62" s="29"/>
      <c r="J62" s="29"/>
      <c r="K62" s="29"/>
      <c r="P62" s="29"/>
      <c r="V62" s="29"/>
      <c r="W62" s="29"/>
      <c r="X62" s="29"/>
      <c r="AA62" s="29"/>
    </row>
    <row r="63" spans="8:27">
      <c r="H63" s="29"/>
      <c r="I63" s="29"/>
      <c r="J63" s="29"/>
      <c r="K63" s="29"/>
      <c r="P63" s="29"/>
      <c r="V63" s="29"/>
      <c r="W63" s="29"/>
      <c r="X63" s="29"/>
      <c r="AA63" s="29"/>
    </row>
    <row r="64" spans="8:27">
      <c r="H64" s="29"/>
      <c r="I64" s="29"/>
      <c r="J64" s="29"/>
      <c r="K64" s="29"/>
      <c r="P64" s="29"/>
      <c r="V64" s="29"/>
      <c r="W64" s="29"/>
      <c r="X64" s="29"/>
      <c r="AA64" s="29"/>
    </row>
    <row r="65" spans="8:27">
      <c r="H65" s="29"/>
      <c r="I65" s="29"/>
      <c r="J65" s="29"/>
      <c r="K65" s="29"/>
      <c r="P65" s="29"/>
      <c r="V65" s="29"/>
      <c r="W65" s="29"/>
      <c r="X65" s="29"/>
      <c r="AA65" s="29"/>
    </row>
    <row r="66" spans="8:27">
      <c r="H66" s="29"/>
      <c r="I66" s="29"/>
      <c r="J66" s="29"/>
      <c r="K66" s="29"/>
      <c r="P66" s="29"/>
      <c r="V66" s="29"/>
      <c r="W66" s="29"/>
      <c r="X66" s="29"/>
      <c r="AA66" s="29"/>
    </row>
    <row r="67" spans="8:27">
      <c r="H67" s="29"/>
      <c r="I67" s="29"/>
      <c r="J67" s="29"/>
      <c r="K67" s="29"/>
      <c r="P67" s="29"/>
      <c r="V67" s="29"/>
      <c r="W67" s="29"/>
      <c r="X67" s="29"/>
      <c r="AA67" s="29"/>
    </row>
    <row r="68" spans="8:27">
      <c r="H68" s="29"/>
      <c r="I68" s="29"/>
      <c r="J68" s="29"/>
      <c r="K68" s="29"/>
      <c r="P68" s="29"/>
      <c r="V68" s="29"/>
      <c r="W68" s="29"/>
      <c r="X68" s="29"/>
      <c r="AA68" s="29"/>
    </row>
    <row r="69" spans="8:27">
      <c r="H69" s="29"/>
      <c r="I69" s="29"/>
      <c r="J69" s="29"/>
      <c r="K69" s="29"/>
      <c r="P69" s="29"/>
      <c r="V69" s="29"/>
      <c r="W69" s="29"/>
      <c r="X69" s="29"/>
      <c r="AA69" s="29"/>
    </row>
    <row r="70" spans="8:27">
      <c r="H70" s="29"/>
      <c r="I70" s="29"/>
      <c r="J70" s="29"/>
      <c r="K70" s="29"/>
      <c r="P70" s="29"/>
      <c r="V70" s="29"/>
      <c r="W70" s="29"/>
      <c r="X70" s="29"/>
      <c r="AA70" s="29"/>
    </row>
    <row r="71" spans="8:27">
      <c r="H71" s="29"/>
      <c r="I71" s="29"/>
      <c r="J71" s="29"/>
      <c r="K71" s="29"/>
      <c r="P71" s="29"/>
      <c r="V71" s="29"/>
      <c r="W71" s="29"/>
      <c r="X71" s="29"/>
      <c r="AA71" s="29"/>
    </row>
    <row r="72" spans="8:27">
      <c r="H72" s="29"/>
      <c r="I72" s="29"/>
      <c r="J72" s="29"/>
      <c r="K72" s="29"/>
      <c r="P72" s="29"/>
      <c r="V72" s="29"/>
      <c r="W72" s="29"/>
      <c r="X72" s="29"/>
      <c r="AA72" s="29"/>
    </row>
    <row r="73" spans="8:27">
      <c r="H73" s="29"/>
      <c r="I73" s="29"/>
      <c r="J73" s="29"/>
      <c r="K73" s="29"/>
      <c r="P73" s="29"/>
      <c r="V73" s="29"/>
      <c r="W73" s="29"/>
      <c r="X73" s="29"/>
      <c r="AA73" s="29"/>
    </row>
    <row r="74" spans="8:27">
      <c r="H74" s="29"/>
      <c r="I74" s="29"/>
      <c r="J74" s="29"/>
      <c r="K74" s="29"/>
      <c r="P74" s="29"/>
      <c r="V74" s="29"/>
      <c r="W74" s="29"/>
      <c r="X74" s="29"/>
      <c r="AA74" s="29"/>
    </row>
    <row r="75" spans="8:27">
      <c r="H75" s="29"/>
      <c r="I75" s="29"/>
      <c r="J75" s="29"/>
      <c r="K75" s="29"/>
      <c r="P75" s="29"/>
      <c r="V75" s="29"/>
      <c r="W75" s="29"/>
      <c r="X75" s="29"/>
      <c r="AA75" s="29"/>
    </row>
    <row r="76" spans="8:27">
      <c r="H76" s="29"/>
      <c r="I76" s="29"/>
      <c r="J76" s="29"/>
      <c r="K76" s="29"/>
      <c r="P76" s="29"/>
      <c r="V76" s="29"/>
      <c r="W76" s="29"/>
      <c r="X76" s="29"/>
      <c r="AA76" s="29"/>
    </row>
    <row r="77" spans="8:27">
      <c r="H77" s="29"/>
      <c r="I77" s="29"/>
      <c r="J77" s="29"/>
      <c r="K77" s="29"/>
      <c r="P77" s="29"/>
      <c r="V77" s="29"/>
      <c r="W77" s="29"/>
      <c r="X77" s="29"/>
      <c r="AA77" s="29"/>
    </row>
    <row r="78" spans="8:27">
      <c r="H78" s="29"/>
      <c r="I78" s="29"/>
      <c r="J78" s="29"/>
      <c r="K78" s="29"/>
      <c r="P78" s="29"/>
      <c r="V78" s="29"/>
      <c r="W78" s="29"/>
      <c r="X78" s="29"/>
      <c r="AA78" s="29"/>
    </row>
    <row r="79" spans="8:27">
      <c r="H79" s="29"/>
      <c r="I79" s="29"/>
      <c r="J79" s="29"/>
      <c r="K79" s="29"/>
      <c r="P79" s="29"/>
      <c r="V79" s="29"/>
      <c r="W79" s="29"/>
      <c r="X79" s="29"/>
      <c r="AA79" s="29"/>
    </row>
    <row r="80" spans="8:27">
      <c r="H80" s="29"/>
      <c r="I80" s="29"/>
      <c r="J80" s="29"/>
      <c r="K80" s="29"/>
      <c r="P80" s="29"/>
      <c r="V80" s="29"/>
      <c r="W80" s="29"/>
      <c r="X80" s="29"/>
      <c r="AA80" s="29"/>
    </row>
    <row r="81" spans="8:27">
      <c r="H81" s="29"/>
      <c r="I81" s="29"/>
      <c r="J81" s="29"/>
      <c r="K81" s="29"/>
      <c r="P81" s="29"/>
      <c r="V81" s="29"/>
      <c r="W81" s="29"/>
      <c r="X81" s="29"/>
      <c r="AA81" s="29"/>
    </row>
    <row r="82" spans="8:27">
      <c r="H82" s="29"/>
      <c r="I82" s="29"/>
      <c r="J82" s="29"/>
      <c r="K82" s="29"/>
      <c r="P82" s="29"/>
      <c r="V82" s="29"/>
      <c r="W82" s="29"/>
      <c r="X82" s="29"/>
      <c r="AA82" s="29"/>
    </row>
    <row r="83" spans="8:27">
      <c r="H83" s="29"/>
      <c r="I83" s="29"/>
      <c r="J83" s="29"/>
      <c r="K83" s="29"/>
      <c r="P83" s="29"/>
      <c r="V83" s="29"/>
      <c r="W83" s="29"/>
      <c r="X83" s="29"/>
      <c r="AA83" s="29"/>
    </row>
    <row r="84" spans="8:27">
      <c r="H84" s="29"/>
      <c r="I84" s="29"/>
      <c r="J84" s="29"/>
      <c r="K84" s="29"/>
      <c r="P84" s="29"/>
      <c r="V84" s="29"/>
      <c r="W84" s="29"/>
      <c r="X84" s="29"/>
      <c r="AA84" s="29"/>
    </row>
    <row r="85" spans="8:27">
      <c r="H85" s="29"/>
      <c r="I85" s="29"/>
      <c r="J85" s="29"/>
      <c r="K85" s="29"/>
      <c r="P85" s="29"/>
      <c r="V85" s="29"/>
      <c r="W85" s="29"/>
      <c r="X85" s="29"/>
      <c r="AA85" s="29"/>
    </row>
    <row r="86" spans="8:27">
      <c r="H86" s="29"/>
      <c r="I86" s="29"/>
      <c r="J86" s="29"/>
      <c r="K86" s="29"/>
      <c r="P86" s="29"/>
      <c r="V86" s="29"/>
      <c r="W86" s="29"/>
      <c r="X86" s="29"/>
      <c r="AA86" s="29"/>
    </row>
    <row r="87" spans="8:27">
      <c r="H87" s="29"/>
      <c r="I87" s="29"/>
      <c r="J87" s="29"/>
      <c r="K87" s="29"/>
      <c r="P87" s="29"/>
      <c r="V87" s="29"/>
      <c r="W87" s="29"/>
      <c r="X87" s="29"/>
      <c r="AA87" s="29"/>
    </row>
    <row r="88" spans="8:27">
      <c r="H88" s="29"/>
      <c r="I88" s="29"/>
      <c r="J88" s="29"/>
      <c r="K88" s="29"/>
      <c r="P88" s="29"/>
      <c r="V88" s="29"/>
      <c r="W88" s="29"/>
      <c r="X88" s="29"/>
      <c r="AA88" s="29"/>
    </row>
    <row r="89" spans="8:27">
      <c r="H89" s="29"/>
      <c r="I89" s="29"/>
      <c r="J89" s="29"/>
      <c r="K89" s="29"/>
      <c r="P89" s="29"/>
      <c r="V89" s="29"/>
      <c r="W89" s="29"/>
      <c r="X89" s="29"/>
      <c r="AA89" s="29"/>
    </row>
    <row r="90" spans="8:27">
      <c r="H90" s="29"/>
      <c r="I90" s="29"/>
      <c r="J90" s="29"/>
      <c r="K90" s="29"/>
      <c r="P90" s="29"/>
      <c r="V90" s="29"/>
      <c r="W90" s="29"/>
      <c r="X90" s="29"/>
      <c r="AA90" s="29"/>
    </row>
    <row r="91" spans="8:27">
      <c r="H91" s="29"/>
      <c r="I91" s="29"/>
      <c r="J91" s="29"/>
      <c r="K91" s="29"/>
      <c r="P91" s="29"/>
      <c r="V91" s="29"/>
      <c r="W91" s="29"/>
      <c r="X91" s="29"/>
      <c r="AA91" s="29"/>
    </row>
    <row r="92" spans="8:27">
      <c r="H92" s="29"/>
      <c r="I92" s="29"/>
      <c r="J92" s="29"/>
      <c r="K92" s="29"/>
      <c r="P92" s="29"/>
      <c r="V92" s="29"/>
      <c r="W92" s="29"/>
      <c r="X92" s="29"/>
      <c r="AA92" s="29"/>
    </row>
    <row r="93" spans="8:27">
      <c r="H93" s="29"/>
      <c r="I93" s="29"/>
      <c r="J93" s="29"/>
      <c r="K93" s="29"/>
      <c r="P93" s="29"/>
      <c r="V93" s="29"/>
      <c r="W93" s="29"/>
      <c r="X93" s="29"/>
      <c r="AA93" s="29"/>
    </row>
    <row r="94" spans="8:27">
      <c r="H94" s="29"/>
      <c r="I94" s="29"/>
      <c r="J94" s="29"/>
      <c r="K94" s="29"/>
      <c r="P94" s="29"/>
      <c r="V94" s="29"/>
      <c r="W94" s="29"/>
      <c r="X94" s="29"/>
      <c r="AA94" s="29"/>
    </row>
    <row r="95" spans="8:27">
      <c r="H95" s="29"/>
      <c r="I95" s="29"/>
      <c r="J95" s="29"/>
      <c r="K95" s="29"/>
      <c r="P95" s="29"/>
      <c r="V95" s="29"/>
      <c r="W95" s="29"/>
      <c r="X95" s="29"/>
      <c r="AA95" s="29"/>
    </row>
    <row r="96" spans="8:27">
      <c r="H96" s="29"/>
      <c r="I96" s="29"/>
      <c r="J96" s="29"/>
      <c r="K96" s="29"/>
      <c r="P96" s="29"/>
      <c r="V96" s="29"/>
      <c r="W96" s="29"/>
      <c r="X96" s="29"/>
      <c r="AA96" s="29"/>
    </row>
    <row r="97" spans="8:27">
      <c r="H97" s="29"/>
      <c r="I97" s="29"/>
      <c r="J97" s="29"/>
      <c r="K97" s="29"/>
      <c r="P97" s="29"/>
      <c r="V97" s="29"/>
      <c r="W97" s="29"/>
      <c r="X97" s="29"/>
      <c r="AA97" s="29"/>
    </row>
    <row r="98" spans="8:27">
      <c r="H98" s="29"/>
      <c r="I98" s="29"/>
      <c r="J98" s="29"/>
      <c r="K98" s="29"/>
      <c r="P98" s="29"/>
      <c r="V98" s="29"/>
      <c r="W98" s="29"/>
      <c r="X98" s="29"/>
      <c r="AA98" s="29"/>
    </row>
    <row r="99" spans="8:27">
      <c r="H99" s="29"/>
      <c r="I99" s="29"/>
      <c r="J99" s="29"/>
      <c r="K99" s="29"/>
      <c r="P99" s="29"/>
      <c r="V99" s="29"/>
      <c r="W99" s="29"/>
      <c r="X99" s="29"/>
      <c r="AA99" s="29"/>
    </row>
    <row r="100" spans="8:27">
      <c r="H100" s="29"/>
      <c r="I100" s="29"/>
      <c r="J100" s="29"/>
      <c r="K100" s="29"/>
      <c r="P100" s="29"/>
      <c r="V100" s="29"/>
      <c r="W100" s="29"/>
      <c r="X100" s="29"/>
      <c r="AA100" s="29"/>
    </row>
    <row r="101" spans="8:27">
      <c r="H101" s="29"/>
      <c r="I101" s="29"/>
      <c r="J101" s="29"/>
      <c r="K101" s="29"/>
      <c r="P101" s="29"/>
      <c r="V101" s="29"/>
      <c r="W101" s="29"/>
      <c r="X101" s="29"/>
      <c r="AA101" s="29"/>
    </row>
    <row r="102" spans="8:27">
      <c r="H102" s="29"/>
      <c r="I102" s="29"/>
      <c r="J102" s="29"/>
      <c r="K102" s="29"/>
      <c r="P102" s="29"/>
      <c r="V102" s="29"/>
      <c r="W102" s="29"/>
      <c r="X102" s="29"/>
      <c r="AA102" s="29"/>
    </row>
    <row r="103" spans="8:27">
      <c r="H103" s="29"/>
      <c r="I103" s="29"/>
      <c r="J103" s="29"/>
      <c r="K103" s="29"/>
      <c r="P103" s="29"/>
      <c r="V103" s="29"/>
      <c r="W103" s="29"/>
      <c r="X103" s="29"/>
      <c r="AA103" s="29"/>
    </row>
    <row r="104" spans="8:27">
      <c r="H104" s="29"/>
      <c r="I104" s="29"/>
      <c r="J104" s="29"/>
      <c r="K104" s="29"/>
      <c r="P104" s="29"/>
      <c r="V104" s="29"/>
      <c r="W104" s="29"/>
      <c r="X104" s="29"/>
      <c r="AA104" s="29"/>
    </row>
    <row r="105" spans="8:27">
      <c r="H105" s="29"/>
      <c r="I105" s="29"/>
      <c r="J105" s="29"/>
      <c r="K105" s="29"/>
      <c r="P105" s="29"/>
      <c r="V105" s="29"/>
      <c r="W105" s="29"/>
      <c r="X105" s="29"/>
      <c r="AA105" s="29"/>
    </row>
    <row r="106" spans="8:27">
      <c r="H106" s="29"/>
      <c r="I106" s="29"/>
      <c r="J106" s="29"/>
      <c r="K106" s="29"/>
      <c r="P106" s="29"/>
      <c r="V106" s="29"/>
      <c r="W106" s="29"/>
      <c r="X106" s="29"/>
      <c r="AA106" s="29"/>
    </row>
    <row r="107" spans="8:27">
      <c r="H107" s="29"/>
      <c r="I107" s="29"/>
      <c r="J107" s="29"/>
      <c r="K107" s="29"/>
      <c r="P107" s="29"/>
      <c r="V107" s="29"/>
      <c r="W107" s="29"/>
      <c r="X107" s="29"/>
      <c r="AA107" s="29"/>
    </row>
    <row r="108" spans="8:27">
      <c r="H108" s="29"/>
      <c r="I108" s="29"/>
      <c r="J108" s="29"/>
      <c r="K108" s="29"/>
      <c r="P108" s="29"/>
      <c r="V108" s="29"/>
      <c r="W108" s="29"/>
      <c r="X108" s="29"/>
      <c r="AA108" s="29"/>
    </row>
    <row r="109" spans="8:27">
      <c r="H109" s="29"/>
      <c r="I109" s="29"/>
      <c r="J109" s="29"/>
      <c r="K109" s="29"/>
      <c r="P109" s="29"/>
      <c r="V109" s="29"/>
      <c r="W109" s="29"/>
      <c r="X109" s="29"/>
      <c r="AA109" s="29"/>
    </row>
    <row r="110" spans="8:27">
      <c r="H110" s="29"/>
      <c r="I110" s="29"/>
      <c r="J110" s="29"/>
      <c r="K110" s="29"/>
      <c r="P110" s="29"/>
      <c r="V110" s="29"/>
      <c r="W110" s="29"/>
      <c r="X110" s="29"/>
      <c r="AA110" s="29"/>
    </row>
    <row r="111" spans="8:27">
      <c r="H111" s="29"/>
      <c r="I111" s="29"/>
      <c r="J111" s="29"/>
      <c r="K111" s="29"/>
      <c r="P111" s="29"/>
      <c r="V111" s="29"/>
      <c r="W111" s="29"/>
      <c r="X111" s="29"/>
      <c r="AA111" s="29"/>
    </row>
    <row r="112" spans="8:27">
      <c r="H112" s="29"/>
      <c r="I112" s="29"/>
      <c r="J112" s="29"/>
      <c r="K112" s="29"/>
      <c r="P112" s="29"/>
      <c r="V112" s="29"/>
      <c r="W112" s="29"/>
      <c r="X112" s="29"/>
      <c r="AA112" s="29"/>
    </row>
    <row r="113" spans="8:27">
      <c r="H113" s="29"/>
      <c r="I113" s="29"/>
      <c r="J113" s="29"/>
      <c r="K113" s="29"/>
      <c r="P113" s="29"/>
      <c r="V113" s="29"/>
      <c r="W113" s="29"/>
      <c r="X113" s="29"/>
      <c r="AA113" s="29"/>
    </row>
    <row r="114" spans="8:27">
      <c r="H114" s="29"/>
      <c r="I114" s="29"/>
      <c r="J114" s="29"/>
      <c r="K114" s="29"/>
      <c r="P114" s="29"/>
      <c r="V114" s="29"/>
      <c r="W114" s="29"/>
      <c r="X114" s="29"/>
      <c r="AA114" s="29"/>
    </row>
    <row r="115" spans="8:27">
      <c r="H115" s="29"/>
      <c r="I115" s="29"/>
      <c r="J115" s="29"/>
      <c r="K115" s="29"/>
      <c r="P115" s="29"/>
      <c r="V115" s="29"/>
      <c r="W115" s="29"/>
      <c r="X115" s="29"/>
      <c r="AA115" s="29"/>
    </row>
    <row r="116" spans="8:27">
      <c r="H116" s="29"/>
      <c r="I116" s="29"/>
      <c r="J116" s="29"/>
      <c r="K116" s="29"/>
      <c r="P116" s="29"/>
      <c r="V116" s="29"/>
      <c r="W116" s="29"/>
      <c r="X116" s="29"/>
      <c r="AA116" s="29"/>
    </row>
    <row r="117" spans="8:27">
      <c r="H117" s="29"/>
      <c r="I117" s="29"/>
      <c r="J117" s="29"/>
      <c r="K117" s="29"/>
      <c r="P117" s="29"/>
      <c r="V117" s="29"/>
      <c r="W117" s="29"/>
      <c r="X117" s="29"/>
      <c r="AA117" s="29"/>
    </row>
    <row r="118" spans="8:27">
      <c r="H118" s="29"/>
      <c r="I118" s="29"/>
      <c r="J118" s="29"/>
      <c r="K118" s="29"/>
      <c r="P118" s="29"/>
      <c r="V118" s="29"/>
      <c r="W118" s="29"/>
      <c r="X118" s="29"/>
      <c r="AA118" s="29"/>
    </row>
    <row r="119" spans="8:27">
      <c r="H119" s="29"/>
      <c r="I119" s="29"/>
      <c r="J119" s="29"/>
      <c r="K119" s="29"/>
      <c r="P119" s="29"/>
      <c r="V119" s="29"/>
      <c r="W119" s="29"/>
      <c r="X119" s="29"/>
      <c r="AA119" s="29"/>
    </row>
    <row r="120" spans="8:27">
      <c r="H120" s="29"/>
      <c r="I120" s="29"/>
      <c r="J120" s="29"/>
      <c r="K120" s="29"/>
      <c r="P120" s="29"/>
      <c r="V120" s="29"/>
      <c r="W120" s="29"/>
      <c r="X120" s="29"/>
      <c r="AA120" s="29"/>
    </row>
    <row r="121" spans="8:27">
      <c r="H121" s="29"/>
      <c r="I121" s="29"/>
      <c r="J121" s="29"/>
      <c r="K121" s="29"/>
      <c r="P121" s="29"/>
      <c r="V121" s="29"/>
      <c r="W121" s="29"/>
      <c r="X121" s="29"/>
      <c r="AA121" s="29"/>
    </row>
    <row r="122" spans="8:27">
      <c r="H122" s="29"/>
      <c r="I122" s="29"/>
      <c r="J122" s="29"/>
      <c r="K122" s="29"/>
      <c r="P122" s="29"/>
      <c r="V122" s="29"/>
      <c r="W122" s="29"/>
      <c r="X122" s="29"/>
      <c r="AA122" s="29"/>
    </row>
    <row r="123" spans="8:27">
      <c r="H123" s="29"/>
      <c r="I123" s="29"/>
      <c r="J123" s="29"/>
      <c r="K123" s="29"/>
      <c r="P123" s="29"/>
      <c r="V123" s="29"/>
      <c r="W123" s="29"/>
      <c r="X123" s="29"/>
      <c r="AA123" s="29"/>
    </row>
    <row r="124" spans="8:27">
      <c r="H124" s="29"/>
      <c r="I124" s="29"/>
      <c r="J124" s="29"/>
      <c r="K124" s="29"/>
      <c r="P124" s="29"/>
      <c r="V124" s="29"/>
      <c r="W124" s="29"/>
      <c r="X124" s="29"/>
      <c r="AA124" s="29"/>
    </row>
    <row r="125" spans="8:27">
      <c r="H125" s="29"/>
      <c r="I125" s="29"/>
      <c r="J125" s="29"/>
      <c r="K125" s="29"/>
      <c r="P125" s="29"/>
      <c r="V125" s="29"/>
      <c r="W125" s="29"/>
      <c r="X125" s="29"/>
      <c r="AA125" s="29"/>
    </row>
    <row r="126" spans="8:27">
      <c r="H126" s="29"/>
      <c r="I126" s="29"/>
      <c r="J126" s="29"/>
      <c r="K126" s="29"/>
      <c r="P126" s="29"/>
      <c r="V126" s="29"/>
      <c r="W126" s="29"/>
      <c r="X126" s="29"/>
      <c r="AA126" s="29"/>
    </row>
    <row r="127" spans="8:27">
      <c r="H127" s="29"/>
      <c r="I127" s="29"/>
      <c r="J127" s="29"/>
      <c r="K127" s="29"/>
      <c r="P127" s="29"/>
      <c r="V127" s="29"/>
      <c r="W127" s="29"/>
      <c r="X127" s="29"/>
      <c r="AA127" s="29"/>
    </row>
    <row r="128" spans="8:27">
      <c r="H128" s="29"/>
      <c r="I128" s="29"/>
      <c r="J128" s="29"/>
      <c r="K128" s="29"/>
      <c r="P128" s="29"/>
      <c r="V128" s="29"/>
      <c r="W128" s="29"/>
      <c r="X128" s="29"/>
      <c r="AA128" s="29"/>
    </row>
    <row r="129" spans="8:27">
      <c r="H129" s="29"/>
      <c r="I129" s="29"/>
      <c r="J129" s="29"/>
      <c r="K129" s="29"/>
      <c r="P129" s="29"/>
      <c r="V129" s="29"/>
      <c r="W129" s="29"/>
      <c r="X129" s="29"/>
      <c r="AA129" s="29"/>
    </row>
    <row r="130" spans="8:27">
      <c r="H130" s="29"/>
      <c r="I130" s="29"/>
      <c r="J130" s="29"/>
      <c r="K130" s="29"/>
      <c r="P130" s="29"/>
      <c r="V130" s="29"/>
      <c r="W130" s="29"/>
      <c r="X130" s="29"/>
      <c r="AA130" s="29"/>
    </row>
    <row r="131" spans="8:27">
      <c r="H131" s="29"/>
      <c r="I131" s="29"/>
      <c r="J131" s="29"/>
      <c r="K131" s="29"/>
      <c r="P131" s="29"/>
      <c r="V131" s="29"/>
      <c r="W131" s="29"/>
      <c r="X131" s="29"/>
      <c r="AA131" s="29"/>
    </row>
    <row r="132" spans="8:27">
      <c r="H132" s="29"/>
      <c r="I132" s="29"/>
      <c r="J132" s="29"/>
      <c r="K132" s="29"/>
      <c r="P132" s="29"/>
      <c r="V132" s="29"/>
      <c r="W132" s="29"/>
      <c r="X132" s="29"/>
      <c r="AA132" s="29"/>
    </row>
    <row r="133" spans="8:27">
      <c r="H133" s="29"/>
      <c r="I133" s="29"/>
      <c r="J133" s="29"/>
      <c r="K133" s="29"/>
      <c r="P133" s="29"/>
      <c r="V133" s="29"/>
      <c r="W133" s="29"/>
      <c r="X133" s="29"/>
      <c r="AA133" s="29"/>
    </row>
    <row r="134" spans="8:27">
      <c r="H134" s="29"/>
      <c r="I134" s="29"/>
      <c r="J134" s="29"/>
      <c r="K134" s="29"/>
      <c r="P134" s="29"/>
      <c r="V134" s="29"/>
      <c r="W134" s="29"/>
      <c r="X134" s="29"/>
      <c r="AA134" s="29"/>
    </row>
    <row r="135" spans="8:27">
      <c r="H135" s="29"/>
      <c r="I135" s="29"/>
      <c r="J135" s="29"/>
      <c r="K135" s="29"/>
      <c r="P135" s="29"/>
      <c r="V135" s="29"/>
      <c r="W135" s="29"/>
      <c r="X135" s="29"/>
      <c r="AA135" s="29"/>
    </row>
    <row r="136" spans="8:27">
      <c r="H136" s="29"/>
      <c r="I136" s="29"/>
      <c r="J136" s="29"/>
      <c r="K136" s="29"/>
      <c r="P136" s="29"/>
      <c r="V136" s="29"/>
      <c r="W136" s="29"/>
      <c r="X136" s="29"/>
      <c r="AA136" s="29"/>
    </row>
    <row r="137" spans="8:27">
      <c r="H137" s="29"/>
      <c r="I137" s="29"/>
      <c r="J137" s="29"/>
      <c r="K137" s="29"/>
      <c r="P137" s="29"/>
      <c r="V137" s="29"/>
      <c r="W137" s="29"/>
      <c r="X137" s="29"/>
      <c r="AA137" s="29"/>
    </row>
    <row r="138" spans="8:27">
      <c r="H138" s="29"/>
      <c r="I138" s="29"/>
      <c r="J138" s="29"/>
      <c r="K138" s="29"/>
      <c r="P138" s="29"/>
      <c r="V138" s="29"/>
      <c r="W138" s="29"/>
      <c r="X138" s="29"/>
      <c r="AA138" s="29"/>
    </row>
    <row r="139" spans="8:27">
      <c r="H139" s="29"/>
      <c r="I139" s="29"/>
      <c r="J139" s="29"/>
      <c r="K139" s="29"/>
      <c r="P139" s="29"/>
      <c r="V139" s="29"/>
      <c r="W139" s="29"/>
      <c r="X139" s="29"/>
      <c r="AA139" s="29"/>
    </row>
    <row r="140" spans="8:27">
      <c r="H140" s="29"/>
      <c r="I140" s="29"/>
      <c r="J140" s="29"/>
      <c r="K140" s="29"/>
      <c r="P140" s="29"/>
      <c r="V140" s="29"/>
      <c r="W140" s="29"/>
      <c r="X140" s="29"/>
      <c r="AA140" s="29"/>
    </row>
    <row r="141" spans="8:27">
      <c r="H141" s="29"/>
      <c r="I141" s="29"/>
      <c r="J141" s="29"/>
      <c r="K141" s="29"/>
      <c r="P141" s="29"/>
      <c r="V141" s="29"/>
      <c r="W141" s="29"/>
      <c r="X141" s="29"/>
      <c r="AA141" s="29"/>
    </row>
    <row r="142" spans="8:27">
      <c r="H142" s="29"/>
      <c r="I142" s="29"/>
      <c r="J142" s="29"/>
      <c r="K142" s="29"/>
      <c r="P142" s="29"/>
      <c r="V142" s="29"/>
      <c r="W142" s="29"/>
      <c r="X142" s="29"/>
      <c r="AA142" s="29"/>
    </row>
    <row r="143" spans="8:27">
      <c r="H143" s="29"/>
      <c r="I143" s="29"/>
      <c r="J143" s="29"/>
      <c r="K143" s="29"/>
      <c r="P143" s="29"/>
      <c r="V143" s="29"/>
      <c r="W143" s="29"/>
      <c r="X143" s="29"/>
      <c r="AA143" s="29"/>
    </row>
    <row r="144" spans="8:27">
      <c r="H144" s="29"/>
      <c r="I144" s="29"/>
      <c r="J144" s="29"/>
      <c r="K144" s="29"/>
      <c r="P144" s="29"/>
      <c r="V144" s="29"/>
      <c r="W144" s="29"/>
      <c r="X144" s="29"/>
      <c r="AA144" s="29"/>
    </row>
    <row r="145" spans="8:27">
      <c r="H145" s="29"/>
      <c r="I145" s="29"/>
      <c r="J145" s="29"/>
      <c r="K145" s="29"/>
      <c r="P145" s="29"/>
      <c r="V145" s="29"/>
      <c r="W145" s="29"/>
      <c r="X145" s="29"/>
      <c r="AA145" s="29"/>
    </row>
    <row r="146" spans="8:27">
      <c r="H146" s="29"/>
      <c r="I146" s="29"/>
      <c r="J146" s="29"/>
      <c r="K146" s="29"/>
      <c r="P146" s="29"/>
      <c r="V146" s="29"/>
      <c r="W146" s="29"/>
      <c r="X146" s="29"/>
      <c r="AA146" s="29"/>
    </row>
    <row r="147" spans="8:27">
      <c r="H147" s="29"/>
      <c r="I147" s="29"/>
      <c r="J147" s="29"/>
      <c r="K147" s="29"/>
      <c r="P147" s="29"/>
      <c r="V147" s="29"/>
      <c r="W147" s="29"/>
      <c r="X147" s="29"/>
      <c r="AA147" s="29"/>
    </row>
    <row r="148" spans="8:27">
      <c r="H148" s="29"/>
      <c r="I148" s="29"/>
      <c r="J148" s="29"/>
      <c r="K148" s="29"/>
      <c r="P148" s="29"/>
      <c r="V148" s="29"/>
      <c r="W148" s="29"/>
      <c r="X148" s="29"/>
      <c r="AA148" s="29"/>
    </row>
    <row r="149" spans="8:27">
      <c r="H149" s="29"/>
      <c r="I149" s="29"/>
      <c r="J149" s="29"/>
      <c r="K149" s="29"/>
      <c r="P149" s="29"/>
      <c r="V149" s="29"/>
      <c r="W149" s="29"/>
      <c r="X149" s="29"/>
      <c r="AA149" s="29"/>
    </row>
    <row r="150" spans="8:27">
      <c r="H150" s="29"/>
      <c r="I150" s="29"/>
      <c r="J150" s="29"/>
      <c r="K150" s="29"/>
      <c r="P150" s="29"/>
      <c r="V150" s="29"/>
      <c r="W150" s="29"/>
      <c r="X150" s="29"/>
      <c r="AA150" s="29"/>
    </row>
    <row r="151" spans="8:27">
      <c r="H151" s="29"/>
      <c r="I151" s="29"/>
      <c r="J151" s="29"/>
      <c r="K151" s="29"/>
      <c r="P151" s="29"/>
      <c r="V151" s="29"/>
      <c r="W151" s="29"/>
      <c r="X151" s="29"/>
      <c r="AA151" s="29"/>
    </row>
    <row r="152" spans="8:27">
      <c r="H152" s="29"/>
      <c r="I152" s="29"/>
      <c r="J152" s="29"/>
      <c r="K152" s="29"/>
      <c r="P152" s="29"/>
      <c r="V152" s="29"/>
      <c r="W152" s="29"/>
      <c r="X152" s="29"/>
      <c r="AA152" s="29"/>
    </row>
    <row r="153" spans="8:27">
      <c r="H153" s="29"/>
      <c r="I153" s="29"/>
      <c r="J153" s="29"/>
      <c r="K153" s="29"/>
      <c r="P153" s="29"/>
      <c r="V153" s="29"/>
      <c r="W153" s="29"/>
      <c r="X153" s="29"/>
      <c r="AA153" s="29"/>
    </row>
    <row r="154" spans="8:27">
      <c r="H154" s="29"/>
      <c r="I154" s="29"/>
      <c r="J154" s="29"/>
      <c r="K154" s="29"/>
      <c r="P154" s="29"/>
      <c r="V154" s="29"/>
      <c r="W154" s="29"/>
      <c r="X154" s="29"/>
      <c r="AA154" s="29"/>
    </row>
    <row r="155" spans="8:27">
      <c r="H155" s="29"/>
      <c r="I155" s="29"/>
      <c r="J155" s="29"/>
      <c r="K155" s="29"/>
      <c r="P155" s="29"/>
      <c r="V155" s="29"/>
      <c r="W155" s="29"/>
      <c r="X155" s="29"/>
      <c r="AA155" s="29"/>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108</vt:i4>
      </vt:variant>
    </vt:vector>
  </HeadingPairs>
  <TitlesOfParts>
    <vt:vector size="119" baseType="lpstr">
      <vt:lpstr>Read me</vt:lpstr>
      <vt:lpstr>Rating Period</vt:lpstr>
      <vt:lpstr>Elec</vt:lpstr>
      <vt:lpstr>Gas</vt:lpstr>
      <vt:lpstr>Diesel</vt:lpstr>
      <vt:lpstr>Thermal Energy</vt:lpstr>
      <vt:lpstr>Water</vt:lpstr>
      <vt:lpstr>E+G Calcs</vt:lpstr>
      <vt:lpstr>W Calcs </vt:lpstr>
      <vt:lpstr>Error</vt:lpstr>
      <vt:lpstr>Summary</vt:lpstr>
      <vt:lpstr>AccountNumberGas</vt:lpstr>
      <vt:lpstr>AccountNumberWater</vt:lpstr>
      <vt:lpstr>ActualEmSc12</vt:lpstr>
      <vt:lpstr>ActualEmSc123</vt:lpstr>
      <vt:lpstr>Diesel</vt:lpstr>
      <vt:lpstr>DieselBB</vt:lpstr>
      <vt:lpstr>DieselT</vt:lpstr>
      <vt:lpstr>ElecAppEx</vt:lpstr>
      <vt:lpstr>'W Calcs '!ElecError</vt:lpstr>
      <vt:lpstr>ElecError</vt:lpstr>
      <vt:lpstr>ElecFinEx</vt:lpstr>
      <vt:lpstr>EnergyIntensity</vt:lpstr>
      <vt:lpstr>EwGP</vt:lpstr>
      <vt:lpstr>EwoGP</vt:lpstr>
      <vt:lpstr>GasAppExcl</vt:lpstr>
      <vt:lpstr>'W Calcs '!GasError</vt:lpstr>
      <vt:lpstr>GasError</vt:lpstr>
      <vt:lpstr>GasFinExcl</vt:lpstr>
      <vt:lpstr>GPpercentage</vt:lpstr>
      <vt:lpstr>'W Calcs '!GPPtage</vt:lpstr>
      <vt:lpstr>GPPtage</vt:lpstr>
      <vt:lpstr>Water!MainUtilityMeters</vt:lpstr>
      <vt:lpstr>MainUtilityMeters</vt:lpstr>
      <vt:lpstr>MMElec</vt:lpstr>
      <vt:lpstr>MMElecError</vt:lpstr>
      <vt:lpstr>MMElecGP</vt:lpstr>
      <vt:lpstr>MMGas</vt:lpstr>
      <vt:lpstr>MMGasError</vt:lpstr>
      <vt:lpstr>MMWater</vt:lpstr>
      <vt:lpstr>MMWaterError</vt:lpstr>
      <vt:lpstr>MMWaterRW</vt:lpstr>
      <vt:lpstr>NMI</vt:lpstr>
      <vt:lpstr>NUMELECBB</vt:lpstr>
      <vt:lpstr>NUMelecExcl</vt:lpstr>
      <vt:lpstr>NUMELECEXCLmeters</vt:lpstr>
      <vt:lpstr>NUMELECINC</vt:lpstr>
      <vt:lpstr>NUMelecIncl</vt:lpstr>
      <vt:lpstr>NUMELECT</vt:lpstr>
      <vt:lpstr>Water!NUMELECTINEX</vt:lpstr>
      <vt:lpstr>NUMELECTINEX</vt:lpstr>
      <vt:lpstr>NUMELECWB</vt:lpstr>
      <vt:lpstr>NUMGASBB</vt:lpstr>
      <vt:lpstr>NUMGASEXCL</vt:lpstr>
      <vt:lpstr>NUMGASEXORINT</vt:lpstr>
      <vt:lpstr>NUMGASINCL</vt:lpstr>
      <vt:lpstr>NUMGAST</vt:lpstr>
      <vt:lpstr>NUMGASTINEX</vt:lpstr>
      <vt:lpstr>NUMGASWB</vt:lpstr>
      <vt:lpstr>NUMWater</vt:lpstr>
      <vt:lpstr>NUMWaterIncl</vt:lpstr>
      <vt:lpstr>OUMAppExcl</vt:lpstr>
      <vt:lpstr>OUMAppExcWat</vt:lpstr>
      <vt:lpstr>OUMELEC</vt:lpstr>
      <vt:lpstr>OUMElecError</vt:lpstr>
      <vt:lpstr>OUMFinExcl</vt:lpstr>
      <vt:lpstr>OUMFinExclerror</vt:lpstr>
      <vt:lpstr>OUMFinExlWat</vt:lpstr>
      <vt:lpstr>OUMGAS</vt:lpstr>
      <vt:lpstr>OUMgasAppExcl</vt:lpstr>
      <vt:lpstr>OUMGasError</vt:lpstr>
      <vt:lpstr>OUMgasFinExcl</vt:lpstr>
      <vt:lpstr>OUMGASFinExERROR</vt:lpstr>
      <vt:lpstr>OUMGP</vt:lpstr>
      <vt:lpstr>OUMInterror</vt:lpstr>
      <vt:lpstr>OUMWater</vt:lpstr>
      <vt:lpstr>OUMWATERError</vt:lpstr>
      <vt:lpstr>OUMWAterRW</vt:lpstr>
      <vt:lpstr>OverallError</vt:lpstr>
      <vt:lpstr>PEEnergywoGP</vt:lpstr>
      <vt:lpstr>PEWater</vt:lpstr>
      <vt:lpstr>RatingDays</vt:lpstr>
      <vt:lpstr>RatingEFdiesel</vt:lpstr>
      <vt:lpstr>RatingEFelec</vt:lpstr>
      <vt:lpstr>RatingEFgas</vt:lpstr>
      <vt:lpstr>RatingID</vt:lpstr>
      <vt:lpstr>RatingPdEnd</vt:lpstr>
      <vt:lpstr>RatingPdStart</vt:lpstr>
      <vt:lpstr>RWtage</vt:lpstr>
      <vt:lpstr>Smallenduseelec</vt:lpstr>
      <vt:lpstr>StartbillingpdWater</vt:lpstr>
      <vt:lpstr>startbillingperiod</vt:lpstr>
      <vt:lpstr>startbillingperiodgas</vt:lpstr>
      <vt:lpstr>'E+G Calcs'!SthermalDiesel</vt:lpstr>
      <vt:lpstr>'Thermal Energy'!SthermalDiesel</vt:lpstr>
      <vt:lpstr>'E+G Calcs'!SthermalElec</vt:lpstr>
      <vt:lpstr>'Thermal Energy'!SthermalElec</vt:lpstr>
      <vt:lpstr>'E+G Calcs'!SthermalGas</vt:lpstr>
      <vt:lpstr>'Thermal Energy'!SthermalGas</vt:lpstr>
      <vt:lpstr>'E+G Calcs'!SthermalTINEX</vt:lpstr>
      <vt:lpstr>'Thermal Energy'!SthermalTINEX</vt:lpstr>
      <vt:lpstr>Summary_page</vt:lpstr>
      <vt:lpstr>TestRange</vt:lpstr>
      <vt:lpstr>'Thermal Energy'!ThermalStdElec</vt:lpstr>
      <vt:lpstr>TOTAL_RW</vt:lpstr>
      <vt:lpstr>TotalDiesel</vt:lpstr>
      <vt:lpstr>TotalElec</vt:lpstr>
      <vt:lpstr>TotalElecwGP</vt:lpstr>
      <vt:lpstr>TotalElecwoGP</vt:lpstr>
      <vt:lpstr>TotalGas</vt:lpstr>
      <vt:lpstr>TOTALWater</vt:lpstr>
      <vt:lpstr>TotalWaterwRW</vt:lpstr>
      <vt:lpstr>WaterAppExcl</vt:lpstr>
      <vt:lpstr>WaterError</vt:lpstr>
      <vt:lpstr>WaterFinExcl</vt:lpstr>
      <vt:lpstr>WaterFinExclerror</vt:lpstr>
      <vt:lpstr>WaterInterror</vt:lpstr>
      <vt:lpstr>WwoRW</vt:lpstr>
      <vt:lpstr>WwRW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2018-05-10T07:05:13Z</dcterms:created>
  <dcterms:modified xsi:type="dcterms:W3CDTF">2018-09-17T05:07:03Z</dcterms:modified>
</cp:coreProperties>
</file>